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imon\Desktop\budget.go.ug DATA\OTIMS datasets\IPFs\"/>
    </mc:Choice>
  </mc:AlternateContent>
  <xr:revisionPtr revIDLastSave="0" documentId="13_ncr:1_{A97EDE8A-2918-41D3-9945-D1160A0167E0}" xr6:coauthVersionLast="40" xr6:coauthVersionMax="40" xr10:uidLastSave="{00000000-0000-0000-0000-000000000000}"/>
  <bookViews>
    <workbookView xWindow="0" yWindow="0" windowWidth="21600" windowHeight="9593" activeTab="2" xr2:uid="{00000000-000D-0000-FFFF-FFFF00000000}"/>
  </bookViews>
  <sheets>
    <sheet name="Approved LG IPFs" sheetId="1" r:id="rId1"/>
    <sheet name="ThisVsPublication" sheetId="2" r:id="rId2"/>
    <sheet name="Metadata" sheetId="3" r:id="rId3"/>
  </sheets>
  <externalReferences>
    <externalReference r:id="rId4"/>
    <externalReference r:id="rId5"/>
    <externalReference r:id="rId6"/>
  </externalReferences>
  <definedNames>
    <definedName name="____________mig3" localSheetId="0">#REF!</definedName>
    <definedName name="____________mig3">#REF!</definedName>
    <definedName name="__________mig3" localSheetId="0">#REF!</definedName>
    <definedName name="__________mig3">#REF!</definedName>
    <definedName name="_________mig3" localSheetId="0">#REF!</definedName>
    <definedName name="_________mig3">#REF!</definedName>
    <definedName name="________mig3" localSheetId="0">#REF!</definedName>
    <definedName name="________mig3">#REF!</definedName>
    <definedName name="_______mig3" localSheetId="0">#REF!</definedName>
    <definedName name="_______mig3">#REF!</definedName>
    <definedName name="______mig3" localSheetId="0">#REF!</definedName>
    <definedName name="______mig3">#REF!</definedName>
    <definedName name="_____mig3" localSheetId="0">#REF!</definedName>
    <definedName name="_____mig3">#REF!</definedName>
    <definedName name="_____raw99" localSheetId="0">#REF!</definedName>
    <definedName name="_____raw99">#REF!</definedName>
    <definedName name="____mig3" localSheetId="0">#REF!</definedName>
    <definedName name="____mig3">#REF!</definedName>
    <definedName name="____raw99" localSheetId="0">#REF!</definedName>
    <definedName name="____raw99">#REF!</definedName>
    <definedName name="___mig3" localSheetId="0">#REF!</definedName>
    <definedName name="___mig3">#REF!</definedName>
    <definedName name="___raw99" localSheetId="0">#REF!</definedName>
    <definedName name="___raw99">#REF!</definedName>
    <definedName name="__123Graph_C" localSheetId="0" hidden="1">[1]SEI!#REF!</definedName>
    <definedName name="__123Graph_C" hidden="1">[1]SEI!#REF!</definedName>
    <definedName name="__123Graph_D" localSheetId="0" hidden="1">[1]SEI!#REF!</definedName>
    <definedName name="__123Graph_D" hidden="1">[1]SEI!#REF!</definedName>
    <definedName name="__123Graph_E" localSheetId="0" hidden="1">[1]SEI!#REF!</definedName>
    <definedName name="__123Graph_E" hidden="1">[1]SEI!#REF!</definedName>
    <definedName name="__123Graph_F" localSheetId="0" hidden="1">[1]SEI!#REF!</definedName>
    <definedName name="__123Graph_F" hidden="1">[1]SEI!#REF!</definedName>
    <definedName name="__mig3" localSheetId="0">#REF!</definedName>
    <definedName name="__mig3">#REF!</definedName>
    <definedName name="__raw99" localSheetId="0">#REF!</definedName>
    <definedName name="__raw99">#REF!</definedName>
    <definedName name="__TAB1" localSheetId="0">#REF!</definedName>
    <definedName name="__TAB1">#REF!</definedName>
    <definedName name="__TAB2" localSheetId="0">#REF!</definedName>
    <definedName name="__TAB2">#REF!</definedName>
    <definedName name="__TAB3" localSheetId="0">#REF!</definedName>
    <definedName name="__TAB3">#REF!</definedName>
    <definedName name="__TAB4" localSheetId="0">#REF!</definedName>
    <definedName name="__TAB4">#REF!</definedName>
    <definedName name="__TAB5" localSheetId="0">#REF!</definedName>
    <definedName name="__TAB5">#REF!</definedName>
    <definedName name="__TAB6" localSheetId="0">#REF!</definedName>
    <definedName name="__TAB6">#REF!</definedName>
    <definedName name="_Fill" localSheetId="0" hidden="1">#REF!</definedName>
    <definedName name="_Fill" hidden="1">#REF!</definedName>
    <definedName name="_Fill1" localSheetId="0" hidden="1">#REF!</definedName>
    <definedName name="_Fill1" hidden="1">#REF!</definedName>
    <definedName name="_Key1" localSheetId="0" hidden="1">#REF!</definedName>
    <definedName name="_Key1" hidden="1">#REF!</definedName>
    <definedName name="_M102" localSheetId="0">#REF!</definedName>
    <definedName name="_M102">#REF!</definedName>
    <definedName name="_M103" localSheetId="0">#REF!</definedName>
    <definedName name="_M103">#REF!</definedName>
    <definedName name="_M104" localSheetId="0">#REF!</definedName>
    <definedName name="_M104">#REF!</definedName>
    <definedName name="_mig3" localSheetId="0">#REF!</definedName>
    <definedName name="_mig3">#REF!</definedName>
    <definedName name="_Order1" hidden="1">255</definedName>
    <definedName name="_Order2" hidden="1">255</definedName>
    <definedName name="_Parse_Out" localSheetId="0" hidden="1">#REF!</definedName>
    <definedName name="_Parse_Out" hidden="1">#REF!</definedName>
    <definedName name="_raw99" localSheetId="0">#REF!</definedName>
    <definedName name="_raw99">#REF!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_TAB1" localSheetId="0">#REF!</definedName>
    <definedName name="_TAB1">#REF!</definedName>
    <definedName name="_TAB2" localSheetId="0">#REF!</definedName>
    <definedName name="_TAB2">#REF!</definedName>
    <definedName name="_TAB3" localSheetId="0">#REF!</definedName>
    <definedName name="_TAB3">#REF!</definedName>
    <definedName name="_TAB4" localSheetId="0">#REF!</definedName>
    <definedName name="_TAB4">#REF!</definedName>
    <definedName name="_TAB5" localSheetId="0">#REF!</definedName>
    <definedName name="_TAB5">#REF!</definedName>
    <definedName name="_TAB6" localSheetId="0">#REF!</definedName>
    <definedName name="_TAB6">#REF!</definedName>
    <definedName name="a">[2]Changes!$A$6</definedName>
    <definedName name="AA" hidden="1">{"Main Economic Indicators",#N/A,FALSE,"C"}</definedName>
    <definedName name="bbbbbbbbbbbb" localSheetId="0">#REF!</definedName>
    <definedName name="bbbbbbbbbbbb">#REF!</definedName>
    <definedName name="BFP" localSheetId="0">#REF!</definedName>
    <definedName name="BFP">#REF!</definedName>
    <definedName name="BOOKS">[3]BY_SUB_CLASS!$B$1:$L$40</definedName>
    <definedName name="bud_est" localSheetId="0">#REF!</definedName>
    <definedName name="bud_est">#REF!</definedName>
    <definedName name="c_1" localSheetId="0">#REF!</definedName>
    <definedName name="c_1">#REF!</definedName>
    <definedName name="c_2" localSheetId="0">#REF!</definedName>
    <definedName name="c_2">#REF!</definedName>
    <definedName name="c_3" localSheetId="0">#REF!</definedName>
    <definedName name="c_3">#REF!</definedName>
    <definedName name="CASH" localSheetId="0">#REF!</definedName>
    <definedName name="CASH">#REF!</definedName>
    <definedName name="CE" localSheetId="0">#REF!</definedName>
    <definedName name="CE">#REF!</definedName>
    <definedName name="CHANGESWRITE" localSheetId="0">#REF!</definedName>
    <definedName name="CHANGESWRITE">#REF!</definedName>
    <definedName name="COST">[3]BY_SUB_CLASS!$O$1:$Y$40</definedName>
    <definedName name="DATA" localSheetId="0">#REF!</definedName>
    <definedName name="DATA">#REF!</definedName>
    <definedName name="_xlnm.Database">#REF!</definedName>
    <definedName name="dev" localSheetId="0">#REF!</definedName>
    <definedName name="dev">#REF!</definedName>
    <definedName name="Development" localSheetId="0">#REF!</definedName>
    <definedName name="Development">#REF!</definedName>
    <definedName name="e" localSheetId="0">#REF!</definedName>
    <definedName name="e">#REF!</definedName>
    <definedName name="ENNMM" localSheetId="0">#REF!</definedName>
    <definedName name="ENNMM">#REF!</definedName>
    <definedName name="ergferger" hidden="1">{"Main Economic Indicators",#N/A,FALSE,"C"}</definedName>
    <definedName name="EU_cross_rate" localSheetId="0">#REF!</definedName>
    <definedName name="EU_cross_rate">#REF!</definedName>
    <definedName name="ff" localSheetId="0">#REF!</definedName>
    <definedName name="ff">#REF!</definedName>
    <definedName name="ft" localSheetId="0">#REF!</definedName>
    <definedName name="ft">#REF!</definedName>
    <definedName name="gord" localSheetId="0">#REF!</definedName>
    <definedName name="gord">#REF!</definedName>
    <definedName name="hhhh" localSheetId="0">#REF!</definedName>
    <definedName name="hhhh">#REF!</definedName>
    <definedName name="KKKE" localSheetId="0">#REF!</definedName>
    <definedName name="KKKE">#REF!</definedName>
    <definedName name="kkkkkkkkkkkkkkkkkkkkkkk" localSheetId="0">#REF!</definedName>
    <definedName name="kkkkkkkkkkkkkkkkkkkkkkk">#REF!</definedName>
    <definedName name="kl_mig3" localSheetId="0">#REF!</definedName>
    <definedName name="kl_mig3">#REF!</definedName>
    <definedName name="KLHMGH" localSheetId="0">#REF!</definedName>
    <definedName name="KLHMGH">#REF!</definedName>
    <definedName name="marcus" localSheetId="0">#REF!</definedName>
    <definedName name="marcus">#REF!</definedName>
    <definedName name="MDF_Funds_Print__Area" localSheetId="0">#REF!</definedName>
    <definedName name="MDF_Funds_Print__Area">#REF!</definedName>
    <definedName name="MIG" localSheetId="0">#REF!</definedName>
    <definedName name="MIG">#REF!</definedName>
    <definedName name="mihs" localSheetId="0">#REF!</definedName>
    <definedName name="mihs">#REF!</definedName>
    <definedName name="MMM" localSheetId="0">#REF!</definedName>
    <definedName name="MMM">#REF!</definedName>
    <definedName name="mmmf" localSheetId="0">#REF!</definedName>
    <definedName name="mmmf">#REF!</definedName>
    <definedName name="mmmmm" localSheetId="0">#REF!</definedName>
    <definedName name="mmmmm">#REF!</definedName>
    <definedName name="mmmmmmmmm" localSheetId="0">#REF!</definedName>
    <definedName name="mmmmmmmmm">#REF!</definedName>
    <definedName name="mmmmmmmmmm" localSheetId="0">#REF!</definedName>
    <definedName name="mmmmmmmmmm">#REF!</definedName>
    <definedName name="mmmmmmmmmmmmmmmmmm" localSheetId="0">#REF!</definedName>
    <definedName name="mmmmmmmmmmmmmmmmmm">#REF!</definedName>
    <definedName name="mmmmmmmmmmmmmmmmmmmmmm" localSheetId="0">#REF!</definedName>
    <definedName name="mmmmmmmmmmmmmmmmmmmmmm">#REF!</definedName>
    <definedName name="MNHMH" localSheetId="0">#REF!</definedName>
    <definedName name="MNHMH">#REF!</definedName>
    <definedName name="MOER" localSheetId="0">#REF!</definedName>
    <definedName name="MOER">#REF!</definedName>
    <definedName name="Monthly_Payments_Print_Area" localSheetId="0">#REF!</definedName>
    <definedName name="Monthly_Payments_Print_Area">#REF!</definedName>
    <definedName name="NFGMSDD" localSheetId="0">#REF!</definedName>
    <definedName name="NFGMSDD">#REF!</definedName>
    <definedName name="nn" localSheetId="0">#REF!</definedName>
    <definedName name="nn">#REF!</definedName>
    <definedName name="nnn" hidden="1">{"Main Economic Indicators",#N/A,FALSE,"C"}</definedName>
    <definedName name="nnnnn" localSheetId="0">#REF!</definedName>
    <definedName name="nnnnn">#REF!</definedName>
    <definedName name="nnnnnnn" localSheetId="0">#REF!</definedName>
    <definedName name="nnnnnnn">#REF!</definedName>
    <definedName name="P" localSheetId="0" hidden="1">#REF!,#REF!,#REF!</definedName>
    <definedName name="P" hidden="1">#REF!,#REF!,#REF!</definedName>
    <definedName name="Pr" localSheetId="0" hidden="1">#REF!,#REF!,#REF!</definedName>
    <definedName name="Pr" hidden="1">#REF!,#REF!,#REF!</definedName>
    <definedName name="_xlnm.Print_Area" localSheetId="0">'Approved LG IPFs'!$A$1:$CG$137</definedName>
    <definedName name="_xlnm.Print_Titles" localSheetId="0">'Approved LG IPFs'!$A:$B,'Approved LG IPFs'!$1:$3</definedName>
    <definedName name="print00" localSheetId="0">#REF!</definedName>
    <definedName name="print00">#REF!</definedName>
    <definedName name="print01" localSheetId="0">#REF!</definedName>
    <definedName name="print01">#REF!</definedName>
    <definedName name="print95" localSheetId="0">#REF!</definedName>
    <definedName name="print95">#REF!</definedName>
    <definedName name="print96" localSheetId="0">#REF!</definedName>
    <definedName name="print96">#REF!</definedName>
    <definedName name="print97" localSheetId="0">#REF!</definedName>
    <definedName name="print97">#REF!</definedName>
    <definedName name="print98" localSheetId="0">#REF!</definedName>
    <definedName name="print98">#REF!</definedName>
    <definedName name="print98o" localSheetId="0">#REF!</definedName>
    <definedName name="print98o">#REF!</definedName>
    <definedName name="print99" localSheetId="0">#REF!</definedName>
    <definedName name="print99">#REF!</definedName>
    <definedName name="pro" localSheetId="0" hidden="1">#REF!</definedName>
    <definedName name="pro" hidden="1">#REF!</definedName>
    <definedName name="proj" localSheetId="0">#REF!</definedName>
    <definedName name="proj">#REF!</definedName>
    <definedName name="Projects" localSheetId="0" hidden="1">#REF!,#REF!,#REF!</definedName>
    <definedName name="Projects" hidden="1">#REF!,#REF!,#REF!</definedName>
    <definedName name="pto_supp" localSheetId="0" hidden="1">#REF!</definedName>
    <definedName name="pto_supp" hidden="1">#REF!</definedName>
    <definedName name="Rec" localSheetId="0">#REF!</definedName>
    <definedName name="Rec">#REF!</definedName>
    <definedName name="REL" localSheetId="0">#REF!</definedName>
    <definedName name="REL">#REF!</definedName>
    <definedName name="release" localSheetId="0">#REF!</definedName>
    <definedName name="release">#REF!</definedName>
    <definedName name="release2" localSheetId="0">#REF!</definedName>
    <definedName name="release2">#REF!</definedName>
    <definedName name="release3" localSheetId="0">#REF!</definedName>
    <definedName name="release3">#REF!</definedName>
    <definedName name="RR" localSheetId="0">#REF!</definedName>
    <definedName name="RR">#REF!</definedName>
    <definedName name="rrr" localSheetId="0">#REF!</definedName>
    <definedName name="rrr">#REF!</definedName>
    <definedName name="rtre" hidden="1">{"Main Economic Indicators",#N/A,FALSE,"C"}</definedName>
    <definedName name="Rwvu.Print." hidden="1">#N/A</definedName>
    <definedName name="SPSS">#N/A</definedName>
    <definedName name="TABCASH" localSheetId="0">#REF!</definedName>
    <definedName name="TABCASH">#REF!</definedName>
    <definedName name="TABEXCEPTFIN" localSheetId="0">#REF!</definedName>
    <definedName name="TABEXCEPTFIN">#REF!</definedName>
    <definedName name="TABEXTERNAL" localSheetId="0">#REF!</definedName>
    <definedName name="TABEXTERNAL">#REF!</definedName>
    <definedName name="TABMEMO" localSheetId="0">#REF!</definedName>
    <definedName name="TABMEMO">#REF!</definedName>
    <definedName name="Titus" localSheetId="0">#REF!</definedName>
    <definedName name="Titus">#REF!</definedName>
    <definedName name="TRANSFERTEST">[1]Gin:Din!$C$2:$O$2</definedName>
    <definedName name="us_ush" localSheetId="0">#REF!</definedName>
    <definedName name="us_ush">#REF!</definedName>
    <definedName name="Ush_Canadian" localSheetId="0">#REF!</definedName>
    <definedName name="Ush_Canadian">#REF!</definedName>
    <definedName name="USh_GBP_cross_rate" localSheetId="0">#REF!</definedName>
    <definedName name="USh_GBP_cross_rate">#REF!</definedName>
    <definedName name="VGNM" localSheetId="0">#REF!</definedName>
    <definedName name="VGNM">#REF!</definedName>
    <definedName name="vvvv" localSheetId="0">#REF!</definedName>
    <definedName name="vvvv">#REF!</definedName>
    <definedName name="wrn.Main._.Economic._.Indicators." hidden="1">{"Main Economic Indicators",#N/A,FALSE,"C"}</definedName>
    <definedName name="wrn.STAFF_REPORT_TABLES." hidden="1">{"SR_tbs",#N/A,FALSE,"MGSSEI";"SR_tbs",#N/A,FALSE,"MGSBOX";"SR_tbs",#N/A,FALSE,"MGSOCIND"}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W" hidden="1">{"Main Economic Indicators",#N/A,FALSE,"C"}</definedName>
    <definedName name="YHT" localSheetId="0">#REF!</definedName>
    <definedName name="YHT">#REF!</definedName>
    <definedName name="Z_1A8C061B_2301_11D3_BFD1_000039E37209_.wvu.Cols" localSheetId="0" hidden="1">#REF!,#REF!,#REF!</definedName>
    <definedName name="Z_1A8C061B_2301_11D3_BFD1_000039E37209_.wvu.Cols" hidden="1">#REF!,#REF!,#REF!</definedName>
    <definedName name="Z_1A8C061B_2301_11D3_BFD1_000039E37209_.wvu.Rows" localSheetId="0" hidden="1">#REF!,#REF!,#REF!</definedName>
    <definedName name="Z_1A8C061B_2301_11D3_BFD1_000039E37209_.wvu.Rows" hidden="1">#REF!,#REF!,#REF!</definedName>
    <definedName name="Z_1A8C061C_2301_11D3_BFD1_000039E37209_.wvu.Cols" localSheetId="0" hidden="1">#REF!,#REF!,#REF!</definedName>
    <definedName name="Z_1A8C061C_2301_11D3_BFD1_000039E37209_.wvu.Cols" hidden="1">#REF!,#REF!,#REF!</definedName>
    <definedName name="Z_1A8C061C_2301_11D3_BFD1_000039E37209_.wvu.Rows" localSheetId="0" hidden="1">#REF!,#REF!,#REF!</definedName>
    <definedName name="Z_1A8C061C_2301_11D3_BFD1_000039E37209_.wvu.Rows" hidden="1">#REF!,#REF!,#REF!</definedName>
    <definedName name="Z_1A8C061E_2301_11D3_BFD1_000039E37209_.wvu.Cols" localSheetId="0" hidden="1">#REF!,#REF!,#REF!</definedName>
    <definedName name="Z_1A8C061E_2301_11D3_BFD1_000039E37209_.wvu.Cols" hidden="1">#REF!,#REF!,#REF!</definedName>
    <definedName name="Z_1A8C061E_2301_11D3_BFD1_000039E37209_.wvu.Rows" localSheetId="0" hidden="1">#REF!,#REF!,#REF!</definedName>
    <definedName name="Z_1A8C061E_2301_11D3_BFD1_000039E37209_.wvu.Rows" hidden="1">#REF!,#REF!,#REF!</definedName>
    <definedName name="Z_1A8C061F_2301_11D3_BFD1_000039E37209_.wvu.Cols" localSheetId="0" hidden="1">#REF!,#REF!,#REF!</definedName>
    <definedName name="Z_1A8C061F_2301_11D3_BFD1_000039E37209_.wvu.Cols" hidden="1">#REF!,#REF!,#REF!</definedName>
    <definedName name="Z_1A8C061F_2301_11D3_BFD1_000039E37209_.wvu.Rows" localSheetId="0" hidden="1">#REF!,#REF!,#REF!</definedName>
    <definedName name="Z_1A8C061F_2301_11D3_BFD1_000039E37209_.wvu.Rows" hidden="1">#REF!,#REF!,#REF!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2" l="1"/>
  <c r="H16" i="2"/>
  <c r="H15" i="2"/>
  <c r="H14" i="2"/>
  <c r="D17" i="2"/>
  <c r="D16" i="2"/>
  <c r="D15" i="2"/>
  <c r="D14" i="2"/>
  <c r="H18" i="2" l="1"/>
  <c r="H5" i="2"/>
  <c r="CL5" i="1"/>
  <c r="CL6" i="1"/>
  <c r="CL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L62" i="1"/>
  <c r="CL63" i="1"/>
  <c r="CL64" i="1"/>
  <c r="CL65" i="1"/>
  <c r="CL66" i="1"/>
  <c r="CL67" i="1"/>
  <c r="CL68" i="1"/>
  <c r="CL69" i="1"/>
  <c r="CL70" i="1"/>
  <c r="CL71" i="1"/>
  <c r="CL72" i="1"/>
  <c r="CL73" i="1"/>
  <c r="CL74" i="1"/>
  <c r="CL75" i="1"/>
  <c r="CL76" i="1"/>
  <c r="CL77" i="1"/>
  <c r="CL78" i="1"/>
  <c r="CL79" i="1"/>
  <c r="CL80" i="1"/>
  <c r="CL81" i="1"/>
  <c r="CL82" i="1"/>
  <c r="CL83" i="1"/>
  <c r="CL84" i="1"/>
  <c r="CL85" i="1"/>
  <c r="CL86" i="1"/>
  <c r="CL87" i="1"/>
  <c r="CL88" i="1"/>
  <c r="CL89" i="1"/>
  <c r="CL90" i="1"/>
  <c r="CL91" i="1"/>
  <c r="CL92" i="1"/>
  <c r="CL93" i="1"/>
  <c r="CL94" i="1"/>
  <c r="CL95" i="1"/>
  <c r="CL96" i="1"/>
  <c r="CL97" i="1"/>
  <c r="CL98" i="1"/>
  <c r="CL99" i="1"/>
  <c r="CL100" i="1"/>
  <c r="CL101" i="1"/>
  <c r="CL102" i="1"/>
  <c r="CL103" i="1"/>
  <c r="CL104" i="1"/>
  <c r="CL105" i="1"/>
  <c r="CL106" i="1"/>
  <c r="CL107" i="1"/>
  <c r="CL108" i="1"/>
  <c r="CL109" i="1"/>
  <c r="CL110" i="1"/>
  <c r="CL111" i="1"/>
  <c r="CL112" i="1"/>
  <c r="CL113" i="1"/>
  <c r="CL114" i="1"/>
  <c r="CL115" i="1"/>
  <c r="CL116" i="1"/>
  <c r="CL117" i="1"/>
  <c r="CL118" i="1"/>
  <c r="CL119" i="1"/>
  <c r="CL120" i="1"/>
  <c r="CL121" i="1"/>
  <c r="CL122" i="1"/>
  <c r="CL123" i="1"/>
  <c r="CL124" i="1"/>
  <c r="CL125" i="1"/>
  <c r="CL126" i="1"/>
  <c r="CL127" i="1"/>
  <c r="CL128" i="1"/>
  <c r="CL129" i="1"/>
  <c r="CL130" i="1"/>
  <c r="CL131" i="1"/>
  <c r="CL132" i="1"/>
  <c r="CL133" i="1"/>
  <c r="CL134" i="1"/>
  <c r="CL135" i="1"/>
  <c r="CL136" i="1"/>
  <c r="CL4" i="1"/>
  <c r="CK5" i="1"/>
  <c r="CK6" i="1"/>
  <c r="CK7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54" i="1"/>
  <c r="CK55" i="1"/>
  <c r="CK56" i="1"/>
  <c r="CK57" i="1"/>
  <c r="CK58" i="1"/>
  <c r="CK59" i="1"/>
  <c r="CK60" i="1"/>
  <c r="CK61" i="1"/>
  <c r="CK62" i="1"/>
  <c r="CK63" i="1"/>
  <c r="CK64" i="1"/>
  <c r="CK65" i="1"/>
  <c r="CK66" i="1"/>
  <c r="CK67" i="1"/>
  <c r="CK68" i="1"/>
  <c r="CK69" i="1"/>
  <c r="CK70" i="1"/>
  <c r="CK71" i="1"/>
  <c r="CK72" i="1"/>
  <c r="CK73" i="1"/>
  <c r="CK74" i="1"/>
  <c r="CK75" i="1"/>
  <c r="CK76" i="1"/>
  <c r="CK77" i="1"/>
  <c r="CK78" i="1"/>
  <c r="CK79" i="1"/>
  <c r="CK80" i="1"/>
  <c r="CK81" i="1"/>
  <c r="CK82" i="1"/>
  <c r="CK83" i="1"/>
  <c r="CK84" i="1"/>
  <c r="CK85" i="1"/>
  <c r="CK86" i="1"/>
  <c r="CK87" i="1"/>
  <c r="CK88" i="1"/>
  <c r="CK89" i="1"/>
  <c r="CK90" i="1"/>
  <c r="CK91" i="1"/>
  <c r="CK92" i="1"/>
  <c r="CK93" i="1"/>
  <c r="CK94" i="1"/>
  <c r="CK95" i="1"/>
  <c r="CK96" i="1"/>
  <c r="CK97" i="1"/>
  <c r="CK98" i="1"/>
  <c r="CK99" i="1"/>
  <c r="CK100" i="1"/>
  <c r="CK101" i="1"/>
  <c r="CK102" i="1"/>
  <c r="CK103" i="1"/>
  <c r="CK104" i="1"/>
  <c r="CK105" i="1"/>
  <c r="CK106" i="1"/>
  <c r="CK107" i="1"/>
  <c r="CK108" i="1"/>
  <c r="CK109" i="1"/>
  <c r="CK110" i="1"/>
  <c r="CK111" i="1"/>
  <c r="CK112" i="1"/>
  <c r="CK113" i="1"/>
  <c r="CK114" i="1"/>
  <c r="CK115" i="1"/>
  <c r="CK116" i="1"/>
  <c r="CK117" i="1"/>
  <c r="CK118" i="1"/>
  <c r="CK119" i="1"/>
  <c r="CK120" i="1"/>
  <c r="CK121" i="1"/>
  <c r="CK122" i="1"/>
  <c r="CK123" i="1"/>
  <c r="CK124" i="1"/>
  <c r="CK125" i="1"/>
  <c r="CK126" i="1"/>
  <c r="CK127" i="1"/>
  <c r="CK128" i="1"/>
  <c r="CK129" i="1"/>
  <c r="CK130" i="1"/>
  <c r="CK131" i="1"/>
  <c r="CK132" i="1"/>
  <c r="CK133" i="1"/>
  <c r="CK134" i="1"/>
  <c r="CK135" i="1"/>
  <c r="CK136" i="1"/>
  <c r="CK4" i="1"/>
  <c r="CJ5" i="1"/>
  <c r="CJ6" i="1"/>
  <c r="CJ7" i="1"/>
  <c r="CJ8" i="1"/>
  <c r="CJ9" i="1"/>
  <c r="CJ10" i="1"/>
  <c r="CJ11" i="1"/>
  <c r="CJ12" i="1"/>
  <c r="CJ13" i="1"/>
  <c r="CJ14" i="1"/>
  <c r="CJ15" i="1"/>
  <c r="CJ16" i="1"/>
  <c r="CJ17" i="1"/>
  <c r="CJ18" i="1"/>
  <c r="CJ19" i="1"/>
  <c r="CJ20" i="1"/>
  <c r="CJ21" i="1"/>
  <c r="CJ22" i="1"/>
  <c r="CJ23" i="1"/>
  <c r="CJ24" i="1"/>
  <c r="CJ25" i="1"/>
  <c r="CJ26" i="1"/>
  <c r="CJ27" i="1"/>
  <c r="CJ28" i="1"/>
  <c r="CJ29" i="1"/>
  <c r="CJ30" i="1"/>
  <c r="CJ31" i="1"/>
  <c r="CJ32" i="1"/>
  <c r="CJ33" i="1"/>
  <c r="CJ34" i="1"/>
  <c r="CJ35" i="1"/>
  <c r="CJ36" i="1"/>
  <c r="CJ37" i="1"/>
  <c r="CJ38" i="1"/>
  <c r="CJ39" i="1"/>
  <c r="CJ40" i="1"/>
  <c r="CJ41" i="1"/>
  <c r="CJ42" i="1"/>
  <c r="CJ43" i="1"/>
  <c r="CJ44" i="1"/>
  <c r="CJ45" i="1"/>
  <c r="CJ46" i="1"/>
  <c r="CJ47" i="1"/>
  <c r="CJ48" i="1"/>
  <c r="CJ49" i="1"/>
  <c r="CJ50" i="1"/>
  <c r="CJ51" i="1"/>
  <c r="CJ52" i="1"/>
  <c r="CJ53" i="1"/>
  <c r="CJ54" i="1"/>
  <c r="CJ55" i="1"/>
  <c r="CJ56" i="1"/>
  <c r="CJ57" i="1"/>
  <c r="CJ58" i="1"/>
  <c r="CJ59" i="1"/>
  <c r="CJ60" i="1"/>
  <c r="CJ61" i="1"/>
  <c r="CJ62" i="1"/>
  <c r="CJ63" i="1"/>
  <c r="CJ64" i="1"/>
  <c r="CJ65" i="1"/>
  <c r="CJ66" i="1"/>
  <c r="CJ67" i="1"/>
  <c r="CJ68" i="1"/>
  <c r="CJ69" i="1"/>
  <c r="CJ70" i="1"/>
  <c r="CJ71" i="1"/>
  <c r="CJ72" i="1"/>
  <c r="CJ73" i="1"/>
  <c r="CJ74" i="1"/>
  <c r="CJ75" i="1"/>
  <c r="CJ76" i="1"/>
  <c r="CJ77" i="1"/>
  <c r="CJ78" i="1"/>
  <c r="CJ79" i="1"/>
  <c r="CJ80" i="1"/>
  <c r="CJ81" i="1"/>
  <c r="CJ82" i="1"/>
  <c r="CJ83" i="1"/>
  <c r="CJ84" i="1"/>
  <c r="CJ85" i="1"/>
  <c r="CJ86" i="1"/>
  <c r="CJ87" i="1"/>
  <c r="CJ88" i="1"/>
  <c r="CJ89" i="1"/>
  <c r="CJ90" i="1"/>
  <c r="CJ91" i="1"/>
  <c r="CJ92" i="1"/>
  <c r="CJ93" i="1"/>
  <c r="CJ94" i="1"/>
  <c r="CJ95" i="1"/>
  <c r="CJ96" i="1"/>
  <c r="CJ97" i="1"/>
  <c r="CJ98" i="1"/>
  <c r="CJ99" i="1"/>
  <c r="CJ100" i="1"/>
  <c r="CJ101" i="1"/>
  <c r="CJ102" i="1"/>
  <c r="CJ103" i="1"/>
  <c r="CJ104" i="1"/>
  <c r="CJ105" i="1"/>
  <c r="CJ106" i="1"/>
  <c r="CJ107" i="1"/>
  <c r="CJ108" i="1"/>
  <c r="CJ109" i="1"/>
  <c r="CJ110" i="1"/>
  <c r="CJ111" i="1"/>
  <c r="CJ112" i="1"/>
  <c r="CJ113" i="1"/>
  <c r="CJ114" i="1"/>
  <c r="CJ115" i="1"/>
  <c r="CJ116" i="1"/>
  <c r="CJ117" i="1"/>
  <c r="CJ118" i="1"/>
  <c r="CJ119" i="1"/>
  <c r="CJ120" i="1"/>
  <c r="CJ121" i="1"/>
  <c r="CJ122" i="1"/>
  <c r="CJ123" i="1"/>
  <c r="CJ124" i="1"/>
  <c r="CJ125" i="1"/>
  <c r="CJ126" i="1"/>
  <c r="CJ127" i="1"/>
  <c r="CJ128" i="1"/>
  <c r="CJ129" i="1"/>
  <c r="CJ130" i="1"/>
  <c r="CJ131" i="1"/>
  <c r="CJ132" i="1"/>
  <c r="CJ133" i="1"/>
  <c r="CJ134" i="1"/>
  <c r="CJ135" i="1"/>
  <c r="CJ136" i="1"/>
  <c r="CJ4" i="1"/>
  <c r="CI5" i="1"/>
  <c r="CI6" i="1"/>
  <c r="CI7" i="1"/>
  <c r="CI8" i="1"/>
  <c r="CI9" i="1"/>
  <c r="CI10" i="1"/>
  <c r="CI11" i="1"/>
  <c r="CI12" i="1"/>
  <c r="CI13" i="1"/>
  <c r="CI14" i="1"/>
  <c r="CI15" i="1"/>
  <c r="CI16" i="1"/>
  <c r="CI17" i="1"/>
  <c r="CI18" i="1"/>
  <c r="CI19" i="1"/>
  <c r="CI20" i="1"/>
  <c r="CI21" i="1"/>
  <c r="CI22" i="1"/>
  <c r="CI23" i="1"/>
  <c r="CI24" i="1"/>
  <c r="CI25" i="1"/>
  <c r="CI26" i="1"/>
  <c r="CI27" i="1"/>
  <c r="CI28" i="1"/>
  <c r="CI29" i="1"/>
  <c r="CI30" i="1"/>
  <c r="CI31" i="1"/>
  <c r="CI32" i="1"/>
  <c r="CI33" i="1"/>
  <c r="CI34" i="1"/>
  <c r="CI35" i="1"/>
  <c r="CI36" i="1"/>
  <c r="CI37" i="1"/>
  <c r="CI38" i="1"/>
  <c r="CI39" i="1"/>
  <c r="CI40" i="1"/>
  <c r="CI41" i="1"/>
  <c r="CI42" i="1"/>
  <c r="CI43" i="1"/>
  <c r="CI44" i="1"/>
  <c r="CI45" i="1"/>
  <c r="CI46" i="1"/>
  <c r="CI47" i="1"/>
  <c r="CI48" i="1"/>
  <c r="CI49" i="1"/>
  <c r="CI50" i="1"/>
  <c r="CI51" i="1"/>
  <c r="CI52" i="1"/>
  <c r="CI53" i="1"/>
  <c r="CI54" i="1"/>
  <c r="CI55" i="1"/>
  <c r="CI56" i="1"/>
  <c r="CI57" i="1"/>
  <c r="CI58" i="1"/>
  <c r="CI59" i="1"/>
  <c r="CI60" i="1"/>
  <c r="CI61" i="1"/>
  <c r="CI62" i="1"/>
  <c r="CI63" i="1"/>
  <c r="CI64" i="1"/>
  <c r="CI65" i="1"/>
  <c r="CI66" i="1"/>
  <c r="CI67" i="1"/>
  <c r="CI68" i="1"/>
  <c r="CI69" i="1"/>
  <c r="CI70" i="1"/>
  <c r="CI71" i="1"/>
  <c r="CI72" i="1"/>
  <c r="CI73" i="1"/>
  <c r="CI74" i="1"/>
  <c r="CI75" i="1"/>
  <c r="CI76" i="1"/>
  <c r="CI77" i="1"/>
  <c r="CI78" i="1"/>
  <c r="CI79" i="1"/>
  <c r="CI80" i="1"/>
  <c r="CI81" i="1"/>
  <c r="CI82" i="1"/>
  <c r="CI83" i="1"/>
  <c r="CI84" i="1"/>
  <c r="CI85" i="1"/>
  <c r="CI86" i="1"/>
  <c r="CI87" i="1"/>
  <c r="CI88" i="1"/>
  <c r="CI89" i="1"/>
  <c r="CI90" i="1"/>
  <c r="CI91" i="1"/>
  <c r="CI92" i="1"/>
  <c r="CI93" i="1"/>
  <c r="CI94" i="1"/>
  <c r="CI95" i="1"/>
  <c r="CI96" i="1"/>
  <c r="CI97" i="1"/>
  <c r="CI98" i="1"/>
  <c r="CI99" i="1"/>
  <c r="CI100" i="1"/>
  <c r="CI101" i="1"/>
  <c r="CI102" i="1"/>
  <c r="CI103" i="1"/>
  <c r="CI104" i="1"/>
  <c r="CI105" i="1"/>
  <c r="CI106" i="1"/>
  <c r="CI107" i="1"/>
  <c r="CI108" i="1"/>
  <c r="CI109" i="1"/>
  <c r="CI110" i="1"/>
  <c r="CI111" i="1"/>
  <c r="CI112" i="1"/>
  <c r="CI113" i="1"/>
  <c r="CI114" i="1"/>
  <c r="CI115" i="1"/>
  <c r="CI116" i="1"/>
  <c r="CI117" i="1"/>
  <c r="CI118" i="1"/>
  <c r="CI119" i="1"/>
  <c r="CI120" i="1"/>
  <c r="CI121" i="1"/>
  <c r="CI122" i="1"/>
  <c r="CI123" i="1"/>
  <c r="CI124" i="1"/>
  <c r="CI125" i="1"/>
  <c r="CI126" i="1"/>
  <c r="CI127" i="1"/>
  <c r="CI128" i="1"/>
  <c r="CI129" i="1"/>
  <c r="CI130" i="1"/>
  <c r="CI131" i="1"/>
  <c r="CI132" i="1"/>
  <c r="CI133" i="1"/>
  <c r="CI134" i="1"/>
  <c r="CI135" i="1"/>
  <c r="CI136" i="1"/>
  <c r="CI4" i="1"/>
  <c r="CB5" i="1" l="1"/>
  <c r="CB6" i="1"/>
  <c r="CB7" i="1"/>
  <c r="CB8" i="1"/>
  <c r="CB9" i="1"/>
  <c r="CB10" i="1"/>
  <c r="CB11" i="1"/>
  <c r="CB12" i="1"/>
  <c r="CB13" i="1"/>
  <c r="CB14" i="1"/>
  <c r="CB15" i="1"/>
  <c r="CB16" i="1"/>
  <c r="CB17" i="1"/>
  <c r="CB18" i="1"/>
  <c r="CB19" i="1"/>
  <c r="CB20" i="1"/>
  <c r="CB21" i="1"/>
  <c r="CB22" i="1"/>
  <c r="CB23" i="1"/>
  <c r="CB24" i="1"/>
  <c r="CB25" i="1"/>
  <c r="CB26" i="1"/>
  <c r="CB27" i="1"/>
  <c r="CB28" i="1"/>
  <c r="CB29" i="1"/>
  <c r="CB30" i="1"/>
  <c r="CB31" i="1"/>
  <c r="CB32" i="1"/>
  <c r="CB33" i="1"/>
  <c r="CB34" i="1"/>
  <c r="CB35" i="1"/>
  <c r="CB36" i="1"/>
  <c r="CB37" i="1"/>
  <c r="CB38" i="1"/>
  <c r="CB39" i="1"/>
  <c r="CB40" i="1"/>
  <c r="CB41" i="1"/>
  <c r="CB42" i="1"/>
  <c r="CB43" i="1"/>
  <c r="CB44" i="1"/>
  <c r="CB45" i="1"/>
  <c r="CB46" i="1"/>
  <c r="CB47" i="1"/>
  <c r="CB48" i="1"/>
  <c r="CB49" i="1"/>
  <c r="CB50" i="1"/>
  <c r="CB51" i="1"/>
  <c r="CB52" i="1"/>
  <c r="CB53" i="1"/>
  <c r="CB54" i="1"/>
  <c r="CB55" i="1"/>
  <c r="CB56" i="1"/>
  <c r="CB57" i="1"/>
  <c r="CB58" i="1"/>
  <c r="CB59" i="1"/>
  <c r="CB60" i="1"/>
  <c r="CB61" i="1"/>
  <c r="CB62" i="1"/>
  <c r="CB63" i="1"/>
  <c r="CB64" i="1"/>
  <c r="CB65" i="1"/>
  <c r="CB66" i="1"/>
  <c r="CB67" i="1"/>
  <c r="CB68" i="1"/>
  <c r="CB69" i="1"/>
  <c r="CB70" i="1"/>
  <c r="CB71" i="1"/>
  <c r="CB72" i="1"/>
  <c r="CB73" i="1"/>
  <c r="CB74" i="1"/>
  <c r="CB75" i="1"/>
  <c r="CB76" i="1"/>
  <c r="CB77" i="1"/>
  <c r="CB78" i="1"/>
  <c r="CB79" i="1"/>
  <c r="CB80" i="1"/>
  <c r="CB81" i="1"/>
  <c r="CB82" i="1"/>
  <c r="CB83" i="1"/>
  <c r="CB84" i="1"/>
  <c r="CB85" i="1"/>
  <c r="CB86" i="1"/>
  <c r="CB87" i="1"/>
  <c r="CB88" i="1"/>
  <c r="CB89" i="1"/>
  <c r="CB90" i="1"/>
  <c r="CB91" i="1"/>
  <c r="CB92" i="1"/>
  <c r="CB93" i="1"/>
  <c r="CB94" i="1"/>
  <c r="CB95" i="1"/>
  <c r="CB96" i="1"/>
  <c r="CB97" i="1"/>
  <c r="CB98" i="1"/>
  <c r="CB99" i="1"/>
  <c r="CB100" i="1"/>
  <c r="CB101" i="1"/>
  <c r="CB102" i="1"/>
  <c r="CB103" i="1"/>
  <c r="CB104" i="1"/>
  <c r="CB105" i="1"/>
  <c r="CB106" i="1"/>
  <c r="CB107" i="1"/>
  <c r="CB108" i="1"/>
  <c r="CB109" i="1"/>
  <c r="CB110" i="1"/>
  <c r="CB111" i="1"/>
  <c r="CB112" i="1"/>
  <c r="CB113" i="1"/>
  <c r="CB114" i="1"/>
  <c r="CB115" i="1"/>
  <c r="CB116" i="1"/>
  <c r="CB117" i="1"/>
  <c r="CB118" i="1"/>
  <c r="CB119" i="1"/>
  <c r="CB120" i="1"/>
  <c r="CB121" i="1"/>
  <c r="CB122" i="1"/>
  <c r="CB123" i="1"/>
  <c r="CB124" i="1"/>
  <c r="CB125" i="1"/>
  <c r="CB126" i="1"/>
  <c r="CB127" i="1"/>
  <c r="CB128" i="1"/>
  <c r="CB129" i="1"/>
  <c r="CB130" i="1"/>
  <c r="CB131" i="1"/>
  <c r="CB132" i="1"/>
  <c r="CB133" i="1"/>
  <c r="CB134" i="1"/>
  <c r="CB135" i="1"/>
  <c r="CB136" i="1"/>
  <c r="CB4" i="1"/>
  <c r="CE136" i="1"/>
  <c r="CE135" i="1"/>
  <c r="CE134" i="1"/>
  <c r="CE133" i="1"/>
  <c r="CE132" i="1"/>
  <c r="CE131" i="1"/>
  <c r="CE130" i="1"/>
  <c r="CE129" i="1"/>
  <c r="CE128" i="1"/>
  <c r="CE127" i="1"/>
  <c r="CE126" i="1"/>
  <c r="CE125" i="1"/>
  <c r="CE124" i="1"/>
  <c r="CE123" i="1"/>
  <c r="CE122" i="1"/>
  <c r="CE121" i="1"/>
  <c r="CE120" i="1"/>
  <c r="CE119" i="1"/>
  <c r="CE118" i="1"/>
  <c r="CE117" i="1"/>
  <c r="CE116" i="1"/>
  <c r="CE115" i="1"/>
  <c r="CE114" i="1"/>
  <c r="CE113" i="1"/>
  <c r="CE112" i="1"/>
  <c r="CE111" i="1"/>
  <c r="CE110" i="1"/>
  <c r="CE109" i="1"/>
  <c r="CE108" i="1"/>
  <c r="CE107" i="1"/>
  <c r="CE106" i="1"/>
  <c r="CE105" i="1"/>
  <c r="CE104" i="1"/>
  <c r="CE103" i="1"/>
  <c r="CE102" i="1"/>
  <c r="CE101" i="1"/>
  <c r="CE100" i="1"/>
  <c r="CE99" i="1"/>
  <c r="CE98" i="1"/>
  <c r="CE97" i="1"/>
  <c r="CE96" i="1"/>
  <c r="CE95" i="1"/>
  <c r="CE94" i="1"/>
  <c r="CE93" i="1"/>
  <c r="CE92" i="1"/>
  <c r="CE91" i="1"/>
  <c r="CE90" i="1"/>
  <c r="CE89" i="1"/>
  <c r="CE88" i="1"/>
  <c r="CE87" i="1"/>
  <c r="CE86" i="1"/>
  <c r="CE85" i="1"/>
  <c r="CE84" i="1"/>
  <c r="CE83" i="1"/>
  <c r="CE82" i="1"/>
  <c r="CE81" i="1"/>
  <c r="CE80" i="1"/>
  <c r="CE79" i="1"/>
  <c r="CE78" i="1"/>
  <c r="CE77" i="1"/>
  <c r="CE76" i="1"/>
  <c r="CE75" i="1"/>
  <c r="CE74" i="1"/>
  <c r="CE73" i="1"/>
  <c r="CE72" i="1"/>
  <c r="CE71" i="1"/>
  <c r="CE70" i="1"/>
  <c r="CE69" i="1"/>
  <c r="CE68" i="1"/>
  <c r="CE67" i="1"/>
  <c r="CE66" i="1"/>
  <c r="CE65" i="1"/>
  <c r="CE64" i="1"/>
  <c r="CE63" i="1"/>
  <c r="CE62" i="1"/>
  <c r="CE61" i="1"/>
  <c r="CE60" i="1"/>
  <c r="CE59" i="1"/>
  <c r="CE58" i="1"/>
  <c r="CE57" i="1"/>
  <c r="CE56" i="1"/>
  <c r="CE55" i="1"/>
  <c r="CE54" i="1"/>
  <c r="CE53" i="1"/>
  <c r="CE52" i="1"/>
  <c r="CE51" i="1"/>
  <c r="CE50" i="1"/>
  <c r="CE49" i="1"/>
  <c r="CE48" i="1"/>
  <c r="CE47" i="1"/>
  <c r="CE46" i="1"/>
  <c r="CE45" i="1"/>
  <c r="CE44" i="1"/>
  <c r="CE43" i="1"/>
  <c r="CE42" i="1"/>
  <c r="CE41" i="1"/>
  <c r="CE40" i="1"/>
  <c r="CE39" i="1"/>
  <c r="CE38" i="1"/>
  <c r="CE37" i="1"/>
  <c r="CE36" i="1"/>
  <c r="CE35" i="1"/>
  <c r="CE34" i="1"/>
  <c r="CE33" i="1"/>
  <c r="CE32" i="1"/>
  <c r="CE31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CE18" i="1"/>
  <c r="CE17" i="1"/>
  <c r="CE16" i="1"/>
  <c r="CE15" i="1"/>
  <c r="CE14" i="1"/>
  <c r="CE13" i="1"/>
  <c r="CE12" i="1"/>
  <c r="CE11" i="1"/>
  <c r="CE10" i="1"/>
  <c r="CE9" i="1"/>
  <c r="CE8" i="1"/>
  <c r="CE7" i="1"/>
  <c r="CE6" i="1"/>
  <c r="CE5" i="1"/>
  <c r="CE4" i="1"/>
  <c r="BW136" i="1"/>
  <c r="BW135" i="1"/>
  <c r="BW134" i="1"/>
  <c r="BW133" i="1"/>
  <c r="BW132" i="1"/>
  <c r="BW131" i="1"/>
  <c r="BW130" i="1"/>
  <c r="BW129" i="1"/>
  <c r="BW128" i="1"/>
  <c r="BW127" i="1"/>
  <c r="BW126" i="1"/>
  <c r="BW125" i="1"/>
  <c r="BW124" i="1"/>
  <c r="BW123" i="1"/>
  <c r="BW122" i="1"/>
  <c r="BW121" i="1"/>
  <c r="BW120" i="1"/>
  <c r="BW119" i="1"/>
  <c r="BW118" i="1"/>
  <c r="BW117" i="1"/>
  <c r="BW116" i="1"/>
  <c r="BW115" i="1"/>
  <c r="BW114" i="1"/>
  <c r="BW113" i="1"/>
  <c r="BW112" i="1"/>
  <c r="BW111" i="1"/>
  <c r="BW110" i="1"/>
  <c r="BW109" i="1"/>
  <c r="BW108" i="1"/>
  <c r="BW107" i="1"/>
  <c r="BW106" i="1"/>
  <c r="BW105" i="1"/>
  <c r="BW104" i="1"/>
  <c r="BW103" i="1"/>
  <c r="BW102" i="1"/>
  <c r="BW101" i="1"/>
  <c r="BW100" i="1"/>
  <c r="BW99" i="1"/>
  <c r="BW98" i="1"/>
  <c r="BW97" i="1"/>
  <c r="BW96" i="1"/>
  <c r="BW95" i="1"/>
  <c r="BW94" i="1"/>
  <c r="BW93" i="1"/>
  <c r="BW92" i="1"/>
  <c r="BW91" i="1"/>
  <c r="BW90" i="1"/>
  <c r="BW89" i="1"/>
  <c r="BW88" i="1"/>
  <c r="BW87" i="1"/>
  <c r="BW86" i="1"/>
  <c r="BW85" i="1"/>
  <c r="BW84" i="1"/>
  <c r="BW83" i="1"/>
  <c r="BW82" i="1"/>
  <c r="BW81" i="1"/>
  <c r="BW80" i="1"/>
  <c r="BW79" i="1"/>
  <c r="BW78" i="1"/>
  <c r="BW77" i="1"/>
  <c r="BW76" i="1"/>
  <c r="BW75" i="1"/>
  <c r="BW74" i="1"/>
  <c r="BW73" i="1"/>
  <c r="BW72" i="1"/>
  <c r="BW71" i="1"/>
  <c r="BW70" i="1"/>
  <c r="BW69" i="1"/>
  <c r="BW68" i="1"/>
  <c r="BW67" i="1"/>
  <c r="BW66" i="1"/>
  <c r="BW65" i="1"/>
  <c r="BW64" i="1"/>
  <c r="BW63" i="1"/>
  <c r="BW62" i="1"/>
  <c r="BW61" i="1"/>
  <c r="BW60" i="1"/>
  <c r="BW59" i="1"/>
  <c r="BW58" i="1"/>
  <c r="BW57" i="1"/>
  <c r="BW56" i="1"/>
  <c r="BW55" i="1"/>
  <c r="BW54" i="1"/>
  <c r="BW53" i="1"/>
  <c r="BW52" i="1"/>
  <c r="BW51" i="1"/>
  <c r="BW50" i="1"/>
  <c r="BW49" i="1"/>
  <c r="BW48" i="1"/>
  <c r="BW47" i="1"/>
  <c r="BW46" i="1"/>
  <c r="BW45" i="1"/>
  <c r="BW44" i="1"/>
  <c r="BW43" i="1"/>
  <c r="BW42" i="1"/>
  <c r="BW41" i="1"/>
  <c r="BW40" i="1"/>
  <c r="BW39" i="1"/>
  <c r="BW38" i="1"/>
  <c r="BW37" i="1"/>
  <c r="BW36" i="1"/>
  <c r="BW35" i="1"/>
  <c r="BW34" i="1"/>
  <c r="BW33" i="1"/>
  <c r="BW32" i="1"/>
  <c r="BW31" i="1"/>
  <c r="BW30" i="1"/>
  <c r="BW29" i="1"/>
  <c r="BW28" i="1"/>
  <c r="BW27" i="1"/>
  <c r="BW26" i="1"/>
  <c r="BW25" i="1"/>
  <c r="BW24" i="1"/>
  <c r="BW23" i="1"/>
  <c r="BW22" i="1"/>
  <c r="BW21" i="1"/>
  <c r="BW20" i="1"/>
  <c r="BW19" i="1"/>
  <c r="BW18" i="1"/>
  <c r="BW17" i="1"/>
  <c r="BW16" i="1"/>
  <c r="BW15" i="1"/>
  <c r="BW14" i="1"/>
  <c r="BW13" i="1"/>
  <c r="BW12" i="1"/>
  <c r="BW11" i="1"/>
  <c r="BW10" i="1"/>
  <c r="BW9" i="1"/>
  <c r="BW8" i="1"/>
  <c r="BW7" i="1"/>
  <c r="BW6" i="1"/>
  <c r="BW5" i="1"/>
  <c r="BW4" i="1"/>
  <c r="BR136" i="1"/>
  <c r="BR135" i="1"/>
  <c r="BR134" i="1"/>
  <c r="BR133" i="1"/>
  <c r="BR132" i="1"/>
  <c r="BR131" i="1"/>
  <c r="BR130" i="1"/>
  <c r="BR129" i="1"/>
  <c r="BR128" i="1"/>
  <c r="BR127" i="1"/>
  <c r="BR126" i="1"/>
  <c r="BR125" i="1"/>
  <c r="BR124" i="1"/>
  <c r="BR123" i="1"/>
  <c r="BR122" i="1"/>
  <c r="BR121" i="1"/>
  <c r="BR120" i="1"/>
  <c r="BR119" i="1"/>
  <c r="BR118" i="1"/>
  <c r="BR117" i="1"/>
  <c r="BR116" i="1"/>
  <c r="BR115" i="1"/>
  <c r="BR114" i="1"/>
  <c r="BR113" i="1"/>
  <c r="BR112" i="1"/>
  <c r="BR111" i="1"/>
  <c r="BR110" i="1"/>
  <c r="BR109" i="1"/>
  <c r="BR108" i="1"/>
  <c r="BR107" i="1"/>
  <c r="BR106" i="1"/>
  <c r="BR105" i="1"/>
  <c r="BR104" i="1"/>
  <c r="BR103" i="1"/>
  <c r="BR102" i="1"/>
  <c r="BR101" i="1"/>
  <c r="BR100" i="1"/>
  <c r="BR99" i="1"/>
  <c r="BR98" i="1"/>
  <c r="BR97" i="1"/>
  <c r="BR96" i="1"/>
  <c r="BR95" i="1"/>
  <c r="BR94" i="1"/>
  <c r="BR93" i="1"/>
  <c r="BR92" i="1"/>
  <c r="BR91" i="1"/>
  <c r="BR90" i="1"/>
  <c r="BR89" i="1"/>
  <c r="BR88" i="1"/>
  <c r="BR87" i="1"/>
  <c r="BR86" i="1"/>
  <c r="BR85" i="1"/>
  <c r="BR84" i="1"/>
  <c r="BR83" i="1"/>
  <c r="BR82" i="1"/>
  <c r="BR81" i="1"/>
  <c r="BR80" i="1"/>
  <c r="BR79" i="1"/>
  <c r="BR78" i="1"/>
  <c r="BR77" i="1"/>
  <c r="BR76" i="1"/>
  <c r="BR75" i="1"/>
  <c r="BR74" i="1"/>
  <c r="BR73" i="1"/>
  <c r="BR72" i="1"/>
  <c r="BR71" i="1"/>
  <c r="BR70" i="1"/>
  <c r="BR69" i="1"/>
  <c r="BR68" i="1"/>
  <c r="BR67" i="1"/>
  <c r="BR66" i="1"/>
  <c r="BR65" i="1"/>
  <c r="BR64" i="1"/>
  <c r="BR63" i="1"/>
  <c r="BR62" i="1"/>
  <c r="BR61" i="1"/>
  <c r="BR60" i="1"/>
  <c r="BR59" i="1"/>
  <c r="BR58" i="1"/>
  <c r="BR57" i="1"/>
  <c r="BR56" i="1"/>
  <c r="BR55" i="1"/>
  <c r="BR54" i="1"/>
  <c r="BR53" i="1"/>
  <c r="BR52" i="1"/>
  <c r="BR51" i="1"/>
  <c r="BR50" i="1"/>
  <c r="BR49" i="1"/>
  <c r="BR48" i="1"/>
  <c r="BR47" i="1"/>
  <c r="BR46" i="1"/>
  <c r="BR45" i="1"/>
  <c r="BR44" i="1"/>
  <c r="BR43" i="1"/>
  <c r="BR42" i="1"/>
  <c r="BR41" i="1"/>
  <c r="BR40" i="1"/>
  <c r="BR39" i="1"/>
  <c r="BR38" i="1"/>
  <c r="BR37" i="1"/>
  <c r="BR36" i="1"/>
  <c r="BR35" i="1"/>
  <c r="BR34" i="1"/>
  <c r="BR33" i="1"/>
  <c r="BR32" i="1"/>
  <c r="BR31" i="1"/>
  <c r="BR30" i="1"/>
  <c r="BR29" i="1"/>
  <c r="BR28" i="1"/>
  <c r="BR27" i="1"/>
  <c r="BR26" i="1"/>
  <c r="BR25" i="1"/>
  <c r="BR24" i="1"/>
  <c r="BR23" i="1"/>
  <c r="BR22" i="1"/>
  <c r="BR21" i="1"/>
  <c r="BR20" i="1"/>
  <c r="BR19" i="1"/>
  <c r="BR18" i="1"/>
  <c r="BR17" i="1"/>
  <c r="BR16" i="1"/>
  <c r="BR15" i="1"/>
  <c r="BR14" i="1"/>
  <c r="BR13" i="1"/>
  <c r="BR12" i="1"/>
  <c r="BR11" i="1"/>
  <c r="BR10" i="1"/>
  <c r="BR9" i="1"/>
  <c r="BR8" i="1"/>
  <c r="BR7" i="1"/>
  <c r="BR6" i="1"/>
  <c r="BR5" i="1"/>
  <c r="BR4" i="1"/>
  <c r="BM136" i="1"/>
  <c r="BM135" i="1"/>
  <c r="BM134" i="1"/>
  <c r="BM133" i="1"/>
  <c r="BM132" i="1"/>
  <c r="BM131" i="1"/>
  <c r="BM130" i="1"/>
  <c r="BM129" i="1"/>
  <c r="BM128" i="1"/>
  <c r="BM127" i="1"/>
  <c r="BM126" i="1"/>
  <c r="BM125" i="1"/>
  <c r="BM124" i="1"/>
  <c r="BM123" i="1"/>
  <c r="BM122" i="1"/>
  <c r="BM121" i="1"/>
  <c r="BM120" i="1"/>
  <c r="BM119" i="1"/>
  <c r="BM118" i="1"/>
  <c r="BM117" i="1"/>
  <c r="BM116" i="1"/>
  <c r="BM115" i="1"/>
  <c r="BM114" i="1"/>
  <c r="BM113" i="1"/>
  <c r="BM112" i="1"/>
  <c r="BM111" i="1"/>
  <c r="BM110" i="1"/>
  <c r="BM109" i="1"/>
  <c r="BM108" i="1"/>
  <c r="BM107" i="1"/>
  <c r="BM106" i="1"/>
  <c r="BM105" i="1"/>
  <c r="BM104" i="1"/>
  <c r="BM103" i="1"/>
  <c r="BM102" i="1"/>
  <c r="BM101" i="1"/>
  <c r="BM100" i="1"/>
  <c r="BM99" i="1"/>
  <c r="BM98" i="1"/>
  <c r="BM97" i="1"/>
  <c r="BM96" i="1"/>
  <c r="BM95" i="1"/>
  <c r="BM94" i="1"/>
  <c r="BM93" i="1"/>
  <c r="BM92" i="1"/>
  <c r="BM91" i="1"/>
  <c r="BM90" i="1"/>
  <c r="BM89" i="1"/>
  <c r="BM88" i="1"/>
  <c r="BM87" i="1"/>
  <c r="BM86" i="1"/>
  <c r="BM85" i="1"/>
  <c r="BM84" i="1"/>
  <c r="BM83" i="1"/>
  <c r="BM82" i="1"/>
  <c r="BM81" i="1"/>
  <c r="BM80" i="1"/>
  <c r="BM79" i="1"/>
  <c r="BM78" i="1"/>
  <c r="BM77" i="1"/>
  <c r="BM76" i="1"/>
  <c r="BM75" i="1"/>
  <c r="BM74" i="1"/>
  <c r="BM73" i="1"/>
  <c r="BM72" i="1"/>
  <c r="BM71" i="1"/>
  <c r="BM70" i="1"/>
  <c r="BM69" i="1"/>
  <c r="BM68" i="1"/>
  <c r="BM67" i="1"/>
  <c r="BM66" i="1"/>
  <c r="BM65" i="1"/>
  <c r="BM64" i="1"/>
  <c r="BM63" i="1"/>
  <c r="BM62" i="1"/>
  <c r="BM61" i="1"/>
  <c r="BM60" i="1"/>
  <c r="BM59" i="1"/>
  <c r="BM58" i="1"/>
  <c r="BM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M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M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M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M5" i="1"/>
  <c r="BM4" i="1"/>
  <c r="BJ5" i="1"/>
  <c r="BJ6" i="1"/>
  <c r="BJ7" i="1"/>
  <c r="BJ8" i="1"/>
  <c r="BJ9" i="1"/>
  <c r="BJ10" i="1"/>
  <c r="CF10" i="1" s="1"/>
  <c r="BJ11" i="1"/>
  <c r="BJ12" i="1"/>
  <c r="BJ13" i="1"/>
  <c r="BJ14" i="1"/>
  <c r="BJ15" i="1"/>
  <c r="BJ16" i="1"/>
  <c r="CF16" i="1" s="1"/>
  <c r="BJ17" i="1"/>
  <c r="BJ18" i="1"/>
  <c r="CF18" i="1" s="1"/>
  <c r="BJ19" i="1"/>
  <c r="BJ20" i="1"/>
  <c r="BJ21" i="1"/>
  <c r="BJ22" i="1"/>
  <c r="BJ23" i="1"/>
  <c r="BJ24" i="1"/>
  <c r="CF24" i="1" s="1"/>
  <c r="BJ25" i="1"/>
  <c r="BJ26" i="1"/>
  <c r="CF26" i="1" s="1"/>
  <c r="BJ27" i="1"/>
  <c r="BJ28" i="1"/>
  <c r="BJ29" i="1"/>
  <c r="BJ30" i="1"/>
  <c r="BJ31" i="1"/>
  <c r="BJ32" i="1"/>
  <c r="CF32" i="1" s="1"/>
  <c r="BJ33" i="1"/>
  <c r="BJ34" i="1"/>
  <c r="CF34" i="1" s="1"/>
  <c r="BJ35" i="1"/>
  <c r="BJ36" i="1"/>
  <c r="BJ37" i="1"/>
  <c r="BJ38" i="1"/>
  <c r="BJ39" i="1"/>
  <c r="BJ40" i="1"/>
  <c r="CF40" i="1" s="1"/>
  <c r="BJ41" i="1"/>
  <c r="BJ42" i="1"/>
  <c r="CF42" i="1" s="1"/>
  <c r="BJ43" i="1"/>
  <c r="BJ44" i="1"/>
  <c r="BJ45" i="1"/>
  <c r="BJ46" i="1"/>
  <c r="BJ47" i="1"/>
  <c r="BJ48" i="1"/>
  <c r="CF48" i="1" s="1"/>
  <c r="BJ49" i="1"/>
  <c r="BJ50" i="1"/>
  <c r="CF50" i="1" s="1"/>
  <c r="BJ51" i="1"/>
  <c r="BJ52" i="1"/>
  <c r="BJ53" i="1"/>
  <c r="BJ54" i="1"/>
  <c r="BJ55" i="1"/>
  <c r="BJ56" i="1"/>
  <c r="CF56" i="1" s="1"/>
  <c r="BJ57" i="1"/>
  <c r="BJ58" i="1"/>
  <c r="CF58" i="1" s="1"/>
  <c r="BJ59" i="1"/>
  <c r="BJ60" i="1"/>
  <c r="BJ61" i="1"/>
  <c r="BJ62" i="1"/>
  <c r="BJ63" i="1"/>
  <c r="BJ64" i="1"/>
  <c r="CF64" i="1" s="1"/>
  <c r="BJ65" i="1"/>
  <c r="BJ66" i="1"/>
  <c r="CF66" i="1" s="1"/>
  <c r="BJ67" i="1"/>
  <c r="BJ68" i="1"/>
  <c r="BJ69" i="1"/>
  <c r="BJ70" i="1"/>
  <c r="BJ71" i="1"/>
  <c r="BJ72" i="1"/>
  <c r="CF72" i="1" s="1"/>
  <c r="BJ73" i="1"/>
  <c r="BJ74" i="1"/>
  <c r="CF74" i="1" s="1"/>
  <c r="BJ75" i="1"/>
  <c r="BJ76" i="1"/>
  <c r="BJ77" i="1"/>
  <c r="BJ78" i="1"/>
  <c r="BJ79" i="1"/>
  <c r="BJ80" i="1"/>
  <c r="CF80" i="1" s="1"/>
  <c r="BJ81" i="1"/>
  <c r="BJ82" i="1"/>
  <c r="CF82" i="1" s="1"/>
  <c r="BJ83" i="1"/>
  <c r="BJ84" i="1"/>
  <c r="BJ85" i="1"/>
  <c r="BJ86" i="1"/>
  <c r="BJ87" i="1"/>
  <c r="BJ88" i="1"/>
  <c r="CF88" i="1" s="1"/>
  <c r="BJ89" i="1"/>
  <c r="BJ90" i="1"/>
  <c r="CF90" i="1" s="1"/>
  <c r="BJ91" i="1"/>
  <c r="BJ92" i="1"/>
  <c r="BJ93" i="1"/>
  <c r="BJ94" i="1"/>
  <c r="BJ95" i="1"/>
  <c r="BJ96" i="1"/>
  <c r="CF96" i="1" s="1"/>
  <c r="BJ97" i="1"/>
  <c r="BJ98" i="1"/>
  <c r="CF98" i="1" s="1"/>
  <c r="BJ99" i="1"/>
  <c r="BJ100" i="1"/>
  <c r="BJ101" i="1"/>
  <c r="BJ102" i="1"/>
  <c r="BJ103" i="1"/>
  <c r="BJ104" i="1"/>
  <c r="CF104" i="1" s="1"/>
  <c r="BJ105" i="1"/>
  <c r="BJ106" i="1"/>
  <c r="CF106" i="1" s="1"/>
  <c r="BJ107" i="1"/>
  <c r="BJ108" i="1"/>
  <c r="BJ109" i="1"/>
  <c r="BJ110" i="1"/>
  <c r="BJ111" i="1"/>
  <c r="BJ112" i="1"/>
  <c r="CF112" i="1" s="1"/>
  <c r="BJ113" i="1"/>
  <c r="BJ114" i="1"/>
  <c r="CF114" i="1" s="1"/>
  <c r="BJ115" i="1"/>
  <c r="BJ116" i="1"/>
  <c r="BJ117" i="1"/>
  <c r="BJ118" i="1"/>
  <c r="BJ119" i="1"/>
  <c r="BJ120" i="1"/>
  <c r="CF120" i="1" s="1"/>
  <c r="BJ121" i="1"/>
  <c r="BJ122" i="1"/>
  <c r="CF122" i="1" s="1"/>
  <c r="BJ123" i="1"/>
  <c r="BJ124" i="1"/>
  <c r="BJ125" i="1"/>
  <c r="BJ126" i="1"/>
  <c r="BJ127" i="1"/>
  <c r="BJ128" i="1"/>
  <c r="CF128" i="1" s="1"/>
  <c r="BJ129" i="1"/>
  <c r="BJ130" i="1"/>
  <c r="CF130" i="1" s="1"/>
  <c r="BJ131" i="1"/>
  <c r="BJ132" i="1"/>
  <c r="BJ133" i="1"/>
  <c r="BJ134" i="1"/>
  <c r="BJ135" i="1"/>
  <c r="BJ136" i="1"/>
  <c r="CF136" i="1" s="1"/>
  <c r="BJ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BG23" i="1" s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BG57" i="1" s="1"/>
  <c r="AA58" i="1"/>
  <c r="AA59" i="1"/>
  <c r="AA60" i="1"/>
  <c r="AA61" i="1"/>
  <c r="AA62" i="1"/>
  <c r="AA63" i="1"/>
  <c r="AA64" i="1"/>
  <c r="AA65" i="1"/>
  <c r="BG65" i="1" s="1"/>
  <c r="AA66" i="1"/>
  <c r="AA67" i="1"/>
  <c r="AA68" i="1"/>
  <c r="AA69" i="1"/>
  <c r="BG69" i="1" s="1"/>
  <c r="AA70" i="1"/>
  <c r="AA71" i="1"/>
  <c r="AA72" i="1"/>
  <c r="AA73" i="1"/>
  <c r="BG73" i="1" s="1"/>
  <c r="AA74" i="1"/>
  <c r="AA75" i="1"/>
  <c r="AA76" i="1"/>
  <c r="AA77" i="1"/>
  <c r="AA78" i="1"/>
  <c r="AA79" i="1"/>
  <c r="AA80" i="1"/>
  <c r="AA81" i="1"/>
  <c r="BG81" i="1" s="1"/>
  <c r="AA82" i="1"/>
  <c r="AA83" i="1"/>
  <c r="AA84" i="1"/>
  <c r="AA85" i="1"/>
  <c r="AA86" i="1"/>
  <c r="AA87" i="1"/>
  <c r="BG87" i="1" s="1"/>
  <c r="AA88" i="1"/>
  <c r="AA89" i="1"/>
  <c r="BG89" i="1" s="1"/>
  <c r="AA90" i="1"/>
  <c r="AA91" i="1"/>
  <c r="AA92" i="1"/>
  <c r="AA93" i="1"/>
  <c r="AA94" i="1"/>
  <c r="AA95" i="1"/>
  <c r="AA96" i="1"/>
  <c r="AA97" i="1"/>
  <c r="BG97" i="1" s="1"/>
  <c r="AA98" i="1"/>
  <c r="AA99" i="1"/>
  <c r="AA100" i="1"/>
  <c r="AA101" i="1"/>
  <c r="AA102" i="1"/>
  <c r="AA103" i="1"/>
  <c r="AA104" i="1"/>
  <c r="AA105" i="1"/>
  <c r="BG105" i="1" s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BG129" i="1" s="1"/>
  <c r="AA130" i="1"/>
  <c r="AA131" i="1"/>
  <c r="AA132" i="1"/>
  <c r="AA133" i="1"/>
  <c r="AA134" i="1"/>
  <c r="AA135" i="1"/>
  <c r="AA136" i="1"/>
  <c r="AA4" i="1"/>
  <c r="BG4" i="1" s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BG132" i="1" s="1"/>
  <c r="AM133" i="1"/>
  <c r="AM134" i="1"/>
  <c r="AM135" i="1"/>
  <c r="AM136" i="1"/>
  <c r="AM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7" i="1"/>
  <c r="AU128" i="1"/>
  <c r="AU129" i="1"/>
  <c r="AU130" i="1"/>
  <c r="AU131" i="1"/>
  <c r="AU132" i="1"/>
  <c r="AU133" i="1"/>
  <c r="AU134" i="1"/>
  <c r="AU135" i="1"/>
  <c r="AU136" i="1"/>
  <c r="AU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AZ125" i="1"/>
  <c r="AZ126" i="1"/>
  <c r="AZ127" i="1"/>
  <c r="AZ128" i="1"/>
  <c r="AZ129" i="1"/>
  <c r="AZ130" i="1"/>
  <c r="AZ131" i="1"/>
  <c r="AZ132" i="1"/>
  <c r="AZ133" i="1"/>
  <c r="AZ134" i="1"/>
  <c r="AZ135" i="1"/>
  <c r="AZ136" i="1"/>
  <c r="AZ4" i="1"/>
  <c r="BO137" i="1"/>
  <c r="E137" i="1"/>
  <c r="F137" i="1"/>
  <c r="CD137" i="1"/>
  <c r="CC137" i="1"/>
  <c r="CA137" i="1"/>
  <c r="BZ137" i="1"/>
  <c r="BY137" i="1"/>
  <c r="BX137" i="1"/>
  <c r="BV137" i="1"/>
  <c r="BU137" i="1"/>
  <c r="BU139" i="1" s="1"/>
  <c r="BT137" i="1"/>
  <c r="BT139" i="1" s="1"/>
  <c r="BS137" i="1"/>
  <c r="BQ137" i="1"/>
  <c r="BP137" i="1"/>
  <c r="BR137" i="1" s="1"/>
  <c r="BN137" i="1"/>
  <c r="BL137" i="1"/>
  <c r="BK137" i="1"/>
  <c r="BI137" i="1"/>
  <c r="BH137" i="1"/>
  <c r="BJ137" i="1" s="1"/>
  <c r="BF137" i="1"/>
  <c r="BE137" i="1"/>
  <c r="BD137" i="1"/>
  <c r="BC137" i="1"/>
  <c r="BB137" i="1"/>
  <c r="BA137" i="1"/>
  <c r="AY137" i="1"/>
  <c r="AX137" i="1"/>
  <c r="AW137" i="1"/>
  <c r="AV137" i="1"/>
  <c r="AT137" i="1"/>
  <c r="AS137" i="1"/>
  <c r="AR137" i="1"/>
  <c r="AQ137" i="1"/>
  <c r="AP137" i="1"/>
  <c r="AO137" i="1"/>
  <c r="AN137" i="1"/>
  <c r="AL137" i="1"/>
  <c r="AK137" i="1"/>
  <c r="AM137" i="1" s="1"/>
  <c r="AJ137" i="1"/>
  <c r="AI137" i="1"/>
  <c r="AH137" i="1"/>
  <c r="AG137" i="1"/>
  <c r="AE137" i="1"/>
  <c r="AD137" i="1"/>
  <c r="AC137" i="1"/>
  <c r="AB137" i="1"/>
  <c r="Z137" i="1"/>
  <c r="Y137" i="1"/>
  <c r="AA137" i="1" s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D137" i="1"/>
  <c r="C137" i="1"/>
  <c r="CJ137" i="1"/>
  <c r="CL137" i="1"/>
  <c r="CI137" i="1"/>
  <c r="CK137" i="1"/>
  <c r="BG133" i="1" l="1"/>
  <c r="BG5" i="1"/>
  <c r="CB137" i="1"/>
  <c r="BG49" i="1"/>
  <c r="BG41" i="1"/>
  <c r="BG33" i="1"/>
  <c r="BG25" i="1"/>
  <c r="BG17" i="1"/>
  <c r="BG9" i="1"/>
  <c r="AU137" i="1"/>
  <c r="BG136" i="1"/>
  <c r="CG136" i="1" s="1"/>
  <c r="BG128" i="1"/>
  <c r="CG128" i="1" s="1"/>
  <c r="BG120" i="1"/>
  <c r="CG120" i="1" s="1"/>
  <c r="BG112" i="1"/>
  <c r="CG112" i="1" s="1"/>
  <c r="BG104" i="1"/>
  <c r="CG104" i="1" s="1"/>
  <c r="BG96" i="1"/>
  <c r="CG96" i="1" s="1"/>
  <c r="BG88" i="1"/>
  <c r="CG88" i="1" s="1"/>
  <c r="BG80" i="1"/>
  <c r="CG80" i="1" s="1"/>
  <c r="BG72" i="1"/>
  <c r="CG72" i="1" s="1"/>
  <c r="BG64" i="1"/>
  <c r="CG64" i="1" s="1"/>
  <c r="BG56" i="1"/>
  <c r="CG56" i="1" s="1"/>
  <c r="BG48" i="1"/>
  <c r="CG48" i="1" s="1"/>
  <c r="BG40" i="1"/>
  <c r="CG40" i="1" s="1"/>
  <c r="BG32" i="1"/>
  <c r="CG32" i="1" s="1"/>
  <c r="BG24" i="1"/>
  <c r="CG24" i="1" s="1"/>
  <c r="BG16" i="1"/>
  <c r="CG16" i="1" s="1"/>
  <c r="BG8" i="1"/>
  <c r="CF4" i="1"/>
  <c r="CF129" i="1"/>
  <c r="CF121" i="1"/>
  <c r="CG121" i="1" s="1"/>
  <c r="CF113" i="1"/>
  <c r="CG113" i="1" s="1"/>
  <c r="CF105" i="1"/>
  <c r="CG105" i="1" s="1"/>
  <c r="CF97" i="1"/>
  <c r="CF89" i="1"/>
  <c r="CF81" i="1"/>
  <c r="CF73" i="1"/>
  <c r="CF65" i="1"/>
  <c r="CF57" i="1"/>
  <c r="CG57" i="1" s="1"/>
  <c r="CF49" i="1"/>
  <c r="CG49" i="1" s="1"/>
  <c r="CF41" i="1"/>
  <c r="CG41" i="1" s="1"/>
  <c r="CF33" i="1"/>
  <c r="CF25" i="1"/>
  <c r="CF17" i="1"/>
  <c r="CF9" i="1"/>
  <c r="BG50" i="1"/>
  <c r="CG50" i="1" s="1"/>
  <c r="BG135" i="1"/>
  <c r="CG135" i="1" s="1"/>
  <c r="BG127" i="1"/>
  <c r="BG119" i="1"/>
  <c r="BG111" i="1"/>
  <c r="BG103" i="1"/>
  <c r="BG95" i="1"/>
  <c r="BG79" i="1"/>
  <c r="BG71" i="1"/>
  <c r="BG63" i="1"/>
  <c r="CG63" i="1" s="1"/>
  <c r="BG55" i="1"/>
  <c r="BG47" i="1"/>
  <c r="BG39" i="1"/>
  <c r="BG31" i="1"/>
  <c r="BG15" i="1"/>
  <c r="BG7" i="1"/>
  <c r="BG131" i="1"/>
  <c r="BG123" i="1"/>
  <c r="CG123" i="1" s="1"/>
  <c r="BG115" i="1"/>
  <c r="CG115" i="1" s="1"/>
  <c r="BG107" i="1"/>
  <c r="BG99" i="1"/>
  <c r="BG91" i="1"/>
  <c r="BG83" i="1"/>
  <c r="BG75" i="1"/>
  <c r="BG67" i="1"/>
  <c r="BG59" i="1"/>
  <c r="CG59" i="1" s="1"/>
  <c r="BG51" i="1"/>
  <c r="BG43" i="1"/>
  <c r="BG35" i="1"/>
  <c r="BG27" i="1"/>
  <c r="BG19" i="1"/>
  <c r="BG11" i="1"/>
  <c r="CF8" i="1"/>
  <c r="AF137" i="1"/>
  <c r="BG137" i="1" s="1"/>
  <c r="AZ137" i="1"/>
  <c r="BG124" i="1"/>
  <c r="BG60" i="1"/>
  <c r="BG121" i="1"/>
  <c r="BG113" i="1"/>
  <c r="BG134" i="1"/>
  <c r="BG126" i="1"/>
  <c r="BG118" i="1"/>
  <c r="BG110" i="1"/>
  <c r="BG102" i="1"/>
  <c r="BG94" i="1"/>
  <c r="BG86" i="1"/>
  <c r="CG86" i="1" s="1"/>
  <c r="BG70" i="1"/>
  <c r="BG62" i="1"/>
  <c r="BG54" i="1"/>
  <c r="BG46" i="1"/>
  <c r="BG38" i="1"/>
  <c r="BG30" i="1"/>
  <c r="BG22" i="1"/>
  <c r="BG6" i="1"/>
  <c r="CF135" i="1"/>
  <c r="CF127" i="1"/>
  <c r="CF119" i="1"/>
  <c r="CF111" i="1"/>
  <c r="CF103" i="1"/>
  <c r="CF95" i="1"/>
  <c r="CF87" i="1"/>
  <c r="CG87" i="1" s="1"/>
  <c r="CF79" i="1"/>
  <c r="CF71" i="1"/>
  <c r="CF63" i="1"/>
  <c r="CF55" i="1"/>
  <c r="CF47" i="1"/>
  <c r="CF39" i="1"/>
  <c r="CF31" i="1"/>
  <c r="CF23" i="1"/>
  <c r="CG23" i="1" s="1"/>
  <c r="CF15" i="1"/>
  <c r="CF7" i="1"/>
  <c r="BG114" i="1"/>
  <c r="CG114" i="1" s="1"/>
  <c r="CE137" i="1"/>
  <c r="BG78" i="1"/>
  <c r="CG78" i="1" s="1"/>
  <c r="BG14" i="1"/>
  <c r="BG125" i="1"/>
  <c r="BG109" i="1"/>
  <c r="BG101" i="1"/>
  <c r="BG93" i="1"/>
  <c r="BG61" i="1"/>
  <c r="BG53" i="1"/>
  <c r="BG45" i="1"/>
  <c r="BG37" i="1"/>
  <c r="CG37" i="1" s="1"/>
  <c r="BG29" i="1"/>
  <c r="BG21" i="1"/>
  <c r="BG13" i="1"/>
  <c r="CG13" i="1" s="1"/>
  <c r="CF134" i="1"/>
  <c r="CF126" i="1"/>
  <c r="CF118" i="1"/>
  <c r="CF110" i="1"/>
  <c r="CF102" i="1"/>
  <c r="CF94" i="1"/>
  <c r="CF86" i="1"/>
  <c r="CF78" i="1"/>
  <c r="CF70" i="1"/>
  <c r="CF62" i="1"/>
  <c r="CF54" i="1"/>
  <c r="CF46" i="1"/>
  <c r="CF38" i="1"/>
  <c r="CF30" i="1"/>
  <c r="CF22" i="1"/>
  <c r="CF14" i="1"/>
  <c r="CF6" i="1"/>
  <c r="BG116" i="1"/>
  <c r="BG108" i="1"/>
  <c r="BG100" i="1"/>
  <c r="CG100" i="1" s="1"/>
  <c r="BG92" i="1"/>
  <c r="BG84" i="1"/>
  <c r="BG76" i="1"/>
  <c r="BG68" i="1"/>
  <c r="CG68" i="1" s="1"/>
  <c r="BG52" i="1"/>
  <c r="BG44" i="1"/>
  <c r="BG36" i="1"/>
  <c r="BG28" i="1"/>
  <c r="BG20" i="1"/>
  <c r="BG12" i="1"/>
  <c r="CF132" i="1"/>
  <c r="CF124" i="1"/>
  <c r="CF116" i="1"/>
  <c r="CF108" i="1"/>
  <c r="CF100" i="1"/>
  <c r="CF92" i="1"/>
  <c r="CF84" i="1"/>
  <c r="CF76" i="1"/>
  <c r="CF68" i="1"/>
  <c r="CF60" i="1"/>
  <c r="CG60" i="1" s="1"/>
  <c r="CF52" i="1"/>
  <c r="CF44" i="1"/>
  <c r="CF36" i="1"/>
  <c r="CF28" i="1"/>
  <c r="CF20" i="1"/>
  <c r="CF12" i="1"/>
  <c r="BM137" i="1"/>
  <c r="BG117" i="1"/>
  <c r="CG117" i="1" s="1"/>
  <c r="BG85" i="1"/>
  <c r="BG77" i="1"/>
  <c r="BG130" i="1"/>
  <c r="CG130" i="1" s="1"/>
  <c r="BG122" i="1"/>
  <c r="CG122" i="1" s="1"/>
  <c r="BG106" i="1"/>
  <c r="CG106" i="1" s="1"/>
  <c r="BG98" i="1"/>
  <c r="CG98" i="1" s="1"/>
  <c r="BG90" i="1"/>
  <c r="CG90" i="1" s="1"/>
  <c r="BG82" i="1"/>
  <c r="CG82" i="1" s="1"/>
  <c r="BG74" i="1"/>
  <c r="CG74" i="1" s="1"/>
  <c r="BG66" i="1"/>
  <c r="CG66" i="1" s="1"/>
  <c r="BG58" i="1"/>
  <c r="CG58" i="1" s="1"/>
  <c r="BG42" i="1"/>
  <c r="CG42" i="1" s="1"/>
  <c r="BG34" i="1"/>
  <c r="CG34" i="1" s="1"/>
  <c r="BG26" i="1"/>
  <c r="CG26" i="1" s="1"/>
  <c r="BG18" i="1"/>
  <c r="CG18" i="1" s="1"/>
  <c r="BG10" i="1"/>
  <c r="CG10" i="1" s="1"/>
  <c r="CF131" i="1"/>
  <c r="CF123" i="1"/>
  <c r="CF115" i="1"/>
  <c r="CF107" i="1"/>
  <c r="CG107" i="1" s="1"/>
  <c r="CF99" i="1"/>
  <c r="CG99" i="1" s="1"/>
  <c r="CF91" i="1"/>
  <c r="CG91" i="1" s="1"/>
  <c r="CF83" i="1"/>
  <c r="CF75" i="1"/>
  <c r="CF67" i="1"/>
  <c r="CF59" i="1"/>
  <c r="CF51" i="1"/>
  <c r="CF43" i="1"/>
  <c r="CF35" i="1"/>
  <c r="CG35" i="1" s="1"/>
  <c r="CF27" i="1"/>
  <c r="CG27" i="1" s="1"/>
  <c r="CF19" i="1"/>
  <c r="CF11" i="1"/>
  <c r="CG11" i="1" s="1"/>
  <c r="CF5" i="1"/>
  <c r="CF13" i="1"/>
  <c r="CF21" i="1"/>
  <c r="CF29" i="1"/>
  <c r="CG29" i="1" s="1"/>
  <c r="CF37" i="1"/>
  <c r="CF45" i="1"/>
  <c r="CF53" i="1"/>
  <c r="CF61" i="1"/>
  <c r="CG61" i="1" s="1"/>
  <c r="CF69" i="1"/>
  <c r="CG69" i="1" s="1"/>
  <c r="CF77" i="1"/>
  <c r="CF85" i="1"/>
  <c r="CF93" i="1"/>
  <c r="CG93" i="1" s="1"/>
  <c r="CF101" i="1"/>
  <c r="CF109" i="1"/>
  <c r="CF117" i="1"/>
  <c r="CF125" i="1"/>
  <c r="CF133" i="1"/>
  <c r="CG133" i="1" s="1"/>
  <c r="CG132" i="1"/>
  <c r="CG4" i="1"/>
  <c r="CG129" i="1"/>
  <c r="CG97" i="1"/>
  <c r="CG89" i="1"/>
  <c r="CG81" i="1"/>
  <c r="CG73" i="1"/>
  <c r="CG65" i="1"/>
  <c r="CG33" i="1"/>
  <c r="CG25" i="1"/>
  <c r="CG17" i="1"/>
  <c r="CG9" i="1"/>
  <c r="CG83" i="1"/>
  <c r="CG75" i="1"/>
  <c r="CG51" i="1"/>
  <c r="CG43" i="1"/>
  <c r="CG19" i="1"/>
  <c r="CG5" i="1"/>
  <c r="CG124" i="1"/>
  <c r="CG21" i="1"/>
  <c r="BW137" i="1"/>
  <c r="T139" i="1"/>
  <c r="V140" i="1"/>
  <c r="CG45" i="1" l="1"/>
  <c r="CG36" i="1"/>
  <c r="CG108" i="1"/>
  <c r="CG53" i="1"/>
  <c r="CG126" i="1"/>
  <c r="CG67" i="1"/>
  <c r="CG131" i="1"/>
  <c r="CG71" i="1"/>
  <c r="CG84" i="1"/>
  <c r="CG125" i="1"/>
  <c r="CG102" i="1"/>
  <c r="CG54" i="1"/>
  <c r="CG77" i="1"/>
  <c r="CG44" i="1"/>
  <c r="CG116" i="1"/>
  <c r="CG62" i="1"/>
  <c r="CG134" i="1"/>
  <c r="CG7" i="1"/>
  <c r="CG79" i="1"/>
  <c r="CG85" i="1"/>
  <c r="CG52" i="1"/>
  <c r="CG70" i="1"/>
  <c r="CG15" i="1"/>
  <c r="CG95" i="1"/>
  <c r="CG8" i="1"/>
  <c r="CG28" i="1"/>
  <c r="CG101" i="1"/>
  <c r="CG6" i="1"/>
  <c r="CG31" i="1"/>
  <c r="CG103" i="1"/>
  <c r="CF137" i="1"/>
  <c r="CG76" i="1"/>
  <c r="CG109" i="1"/>
  <c r="CG22" i="1"/>
  <c r="CG94" i="1"/>
  <c r="CG39" i="1"/>
  <c r="CG111" i="1"/>
  <c r="CG12" i="1"/>
  <c r="CG47" i="1"/>
  <c r="CG30" i="1"/>
  <c r="CG119" i="1"/>
  <c r="CG20" i="1"/>
  <c r="CG92" i="1"/>
  <c r="CG14" i="1"/>
  <c r="CG38" i="1"/>
  <c r="CG110" i="1"/>
  <c r="CG55" i="1"/>
  <c r="CG127" i="1"/>
  <c r="CG46" i="1"/>
  <c r="CG118" i="1"/>
  <c r="CG137" i="1"/>
</calcChain>
</file>

<file path=xl/sharedStrings.xml><?xml version="1.0" encoding="utf-8"?>
<sst xmlns="http://schemas.openxmlformats.org/spreadsheetml/2006/main" count="307" uniqueCount="280">
  <si>
    <t>VOTE</t>
  </si>
  <si>
    <t>LOCAL GOVERNMENT</t>
  </si>
  <si>
    <t>IFMS Recurrent Costs</t>
  </si>
  <si>
    <t>IPPS Recurrent Costs</t>
  </si>
  <si>
    <t xml:space="preserve">District Unconditional Grant </t>
  </si>
  <si>
    <t>Urban Unconditional Grant</t>
  </si>
  <si>
    <t>Urban Unconditional Grant - Wage</t>
  </si>
  <si>
    <t>District Unconditional Grant - Wage</t>
  </si>
  <si>
    <t>Urban Equalization Grant</t>
  </si>
  <si>
    <t>District Equalisation grant</t>
  </si>
  <si>
    <t>Tertiary Salary</t>
  </si>
  <si>
    <t>Primary Teachers Salary</t>
  </si>
  <si>
    <t>Secondary Teachers Salary</t>
  </si>
  <si>
    <t>PHC Wage</t>
  </si>
  <si>
    <t xml:space="preserve">Agricultural Extension Workers Salary </t>
  </si>
  <si>
    <t>DSC Chairperson's Salary</t>
  </si>
  <si>
    <t>UPE</t>
  </si>
  <si>
    <t>PHC Non-Wage</t>
  </si>
  <si>
    <t>District Hospitals</t>
  </si>
  <si>
    <t>PHC NGO Hospitals (Nwage)</t>
  </si>
  <si>
    <t>Secondary Capitation Grant</t>
  </si>
  <si>
    <t>Functional Adult Literacy</t>
  </si>
  <si>
    <t>Boards and Commissions including PRDP Component</t>
  </si>
  <si>
    <t>Urban Water Operation and Maintenance Grant</t>
  </si>
  <si>
    <t>PAF Monitoring and Accoutability Grant incl. PRDP</t>
  </si>
  <si>
    <t>Public Libraries Board</t>
  </si>
  <si>
    <t>Health Training Institutions</t>
  </si>
  <si>
    <t>Comm Development Workers- Nwage</t>
  </si>
  <si>
    <t>Start up Costs</t>
  </si>
  <si>
    <t>Environment and Natural Resources incl. PRDP</t>
  </si>
  <si>
    <t>Women, Youth and Disability Councls</t>
  </si>
  <si>
    <t>DSC Operational Costs</t>
  </si>
  <si>
    <t>Salary and Gratuity for LG Elected Political Leaders</t>
  </si>
  <si>
    <t>LLGs Ex-Gratia and District Monthly Councillor's Allowances</t>
  </si>
  <si>
    <t>Special Grant for PWDs</t>
  </si>
  <si>
    <t>School Inspection Grant</t>
  </si>
  <si>
    <t>Production and Marketing Grant (PMG) incl. PRDP</t>
  </si>
  <si>
    <t>Sanitation and Hygiene Grant - Water Component</t>
  </si>
  <si>
    <t>Hard to Reach Allowances</t>
  </si>
  <si>
    <t>Community Polytechnics (Non- Wage)</t>
  </si>
  <si>
    <t>Technical and Farm Schools (Non-wage)</t>
  </si>
  <si>
    <t>Technical Institutes (Non-Wage)</t>
  </si>
  <si>
    <t>Primary Teacher's Colleges (PTCs)</t>
  </si>
  <si>
    <t>TOTAL RECURRENT</t>
  </si>
  <si>
    <t>Local Govt Management and Service Delivery (LGMSD) incl. PRDP</t>
  </si>
  <si>
    <t xml:space="preserve">Rural Water and Sanitation incl. PRDP  </t>
  </si>
  <si>
    <t>Construction of Secondary Schools</t>
  </si>
  <si>
    <t>Municipal Infrastructure Development</t>
  </si>
  <si>
    <t>Sanitation and Hygiene Grant - Health Component</t>
  </si>
  <si>
    <t>General Hospitals Rehabilitation</t>
  </si>
  <si>
    <t>PHC Development incl. PRDP</t>
  </si>
  <si>
    <t xml:space="preserve"> School Facilities Grant (SFG) incl. PRDP </t>
  </si>
  <si>
    <t>Rural Transport Infrastructure (RTI) incl. PRDP</t>
  </si>
  <si>
    <t>TOTAL DEVELOPMENT</t>
  </si>
  <si>
    <t>GRAND TOTAL</t>
  </si>
  <si>
    <t xml:space="preserve">Normal </t>
  </si>
  <si>
    <t>PRDP</t>
  </si>
  <si>
    <t>Total</t>
  </si>
  <si>
    <t>Normal Monitoring</t>
  </si>
  <si>
    <t>Payroll Printing</t>
  </si>
  <si>
    <t>Normal</t>
  </si>
  <si>
    <t>DEOs Facilitation Component</t>
  </si>
  <si>
    <t>School Inspection Grant Component</t>
  </si>
  <si>
    <t>DATICs</t>
  </si>
  <si>
    <t>Trade and Commercial Services</t>
  </si>
  <si>
    <t>Capacity Building Grants</t>
  </si>
  <si>
    <t>Municipal Development Grants</t>
  </si>
  <si>
    <t xml:space="preserve">Teacher's Houses </t>
  </si>
  <si>
    <t>Presidential Pledges for FY 2015/16</t>
  </si>
  <si>
    <t>Wage</t>
  </si>
  <si>
    <t xml:space="preserve">Non Wage Recurrent </t>
  </si>
  <si>
    <t>GoU Development</t>
  </si>
  <si>
    <t>External Financing</t>
  </si>
  <si>
    <t>221016</t>
  </si>
  <si>
    <t>221020</t>
  </si>
  <si>
    <t>321401</t>
  </si>
  <si>
    <t>321402</t>
  </si>
  <si>
    <t>321450</t>
  </si>
  <si>
    <t>321451</t>
  </si>
  <si>
    <t>321463</t>
  </si>
  <si>
    <t>321403</t>
  </si>
  <si>
    <t>321404</t>
  </si>
  <si>
    <t>321405</t>
  </si>
  <si>
    <t>321406</t>
  </si>
  <si>
    <t>321407</t>
  </si>
  <si>
    <t>321408</t>
  </si>
  <si>
    <t>321410</t>
  </si>
  <si>
    <t>321411</t>
  </si>
  <si>
    <t>321413</t>
  </si>
  <si>
    <t>321417</t>
  </si>
  <si>
    <t>321418</t>
  </si>
  <si>
    <t>321419</t>
  </si>
  <si>
    <t>321420</t>
  </si>
  <si>
    <t>321422</t>
  </si>
  <si>
    <t>321424</t>
  </si>
  <si>
    <t>321427</t>
  </si>
  <si>
    <t>321430</t>
  </si>
  <si>
    <t>321432</t>
  </si>
  <si>
    <t>321434</t>
  </si>
  <si>
    <t>321435</t>
  </si>
  <si>
    <t>321436</t>
  </si>
  <si>
    <t>321437</t>
  </si>
  <si>
    <t>321439</t>
  </si>
  <si>
    <t>321444</t>
  </si>
  <si>
    <t>321445</t>
  </si>
  <si>
    <t>321446</t>
  </si>
  <si>
    <t>321448</t>
  </si>
  <si>
    <t>321449</t>
  </si>
  <si>
    <t>321452</t>
  </si>
  <si>
    <t>321465</t>
  </si>
  <si>
    <t>Adjumani District</t>
  </si>
  <si>
    <t>Apac District</t>
  </si>
  <si>
    <t>Arua District</t>
  </si>
  <si>
    <t>Bugiri District</t>
  </si>
  <si>
    <t>Bundibugyo District</t>
  </si>
  <si>
    <t>Bushenyi District</t>
  </si>
  <si>
    <t>Busia District</t>
  </si>
  <si>
    <t>Gulu District</t>
  </si>
  <si>
    <t>Hoima District</t>
  </si>
  <si>
    <t>Iganga District</t>
  </si>
  <si>
    <t>Jinja District</t>
  </si>
  <si>
    <t>Kabale District</t>
  </si>
  <si>
    <t>Kabarole District</t>
  </si>
  <si>
    <t>Kaberamaido District</t>
  </si>
  <si>
    <t>Kalangala District</t>
  </si>
  <si>
    <t>Kamuli District</t>
  </si>
  <si>
    <t>Kamwenge District</t>
  </si>
  <si>
    <t>Kanungu District</t>
  </si>
  <si>
    <t>Kapchorwa District</t>
  </si>
  <si>
    <t>Kasese District</t>
  </si>
  <si>
    <t>Katakwi District</t>
  </si>
  <si>
    <t>Kayunga District</t>
  </si>
  <si>
    <t>Kibale District</t>
  </si>
  <si>
    <t>Kiboga District</t>
  </si>
  <si>
    <t>Kisoro District</t>
  </si>
  <si>
    <t>Kitgum District</t>
  </si>
  <si>
    <t>Kotido District</t>
  </si>
  <si>
    <t>Kumi District</t>
  </si>
  <si>
    <t>Kyenjojo District</t>
  </si>
  <si>
    <t>Lira District</t>
  </si>
  <si>
    <t>Luwero District</t>
  </si>
  <si>
    <t>Masaka District</t>
  </si>
  <si>
    <t>Masindi District</t>
  </si>
  <si>
    <t>Mayuge District</t>
  </si>
  <si>
    <t>Mbale District</t>
  </si>
  <si>
    <t>Mbarara District</t>
  </si>
  <si>
    <t>Moroto District</t>
  </si>
  <si>
    <t>Moyo District</t>
  </si>
  <si>
    <t>Mpigi District</t>
  </si>
  <si>
    <t>Mubende District</t>
  </si>
  <si>
    <t>Mukono District</t>
  </si>
  <si>
    <t>Nakapiripirit District</t>
  </si>
  <si>
    <t>Nakasongola District</t>
  </si>
  <si>
    <t>Nebbi District</t>
  </si>
  <si>
    <t>Ntungamo District</t>
  </si>
  <si>
    <t>Pader District</t>
  </si>
  <si>
    <t>Pallisa District</t>
  </si>
  <si>
    <t>Rakai District</t>
  </si>
  <si>
    <t>Rukungiri District</t>
  </si>
  <si>
    <t>Sembabule District</t>
  </si>
  <si>
    <t>Sironko District</t>
  </si>
  <si>
    <t>Soroti District</t>
  </si>
  <si>
    <t>Tororo District</t>
  </si>
  <si>
    <t>Wakiso District</t>
  </si>
  <si>
    <t>Yumbe District</t>
  </si>
  <si>
    <t>Butaleja District</t>
  </si>
  <si>
    <t>Ibanda District</t>
  </si>
  <si>
    <t>Kaabong District</t>
  </si>
  <si>
    <t>Isingiro District</t>
  </si>
  <si>
    <t>Kaliro District</t>
  </si>
  <si>
    <t>Kiruhura District</t>
  </si>
  <si>
    <t>Koboko District</t>
  </si>
  <si>
    <t>Amolatar District</t>
  </si>
  <si>
    <t>Amuria District</t>
  </si>
  <si>
    <t>Manafwa District</t>
  </si>
  <si>
    <t>Bukwo District</t>
  </si>
  <si>
    <t>Mityana District</t>
  </si>
  <si>
    <t>Nakaseke District</t>
  </si>
  <si>
    <t>Amuru District</t>
  </si>
  <si>
    <t>Budaka District</t>
  </si>
  <si>
    <t>Oyam District</t>
  </si>
  <si>
    <t>Abim District</t>
  </si>
  <si>
    <t>Namutumba District</t>
  </si>
  <si>
    <t>Dokolo District</t>
  </si>
  <si>
    <t>Bullisa  District</t>
  </si>
  <si>
    <t>Maracha District</t>
  </si>
  <si>
    <t>Bukedea Distrct</t>
  </si>
  <si>
    <t>Bududa District</t>
  </si>
  <si>
    <t>Lyantonde District</t>
  </si>
  <si>
    <t>Amudat District</t>
  </si>
  <si>
    <t>Buikwe District</t>
  </si>
  <si>
    <t>Buyende District</t>
  </si>
  <si>
    <t>Kyegegwa District</t>
  </si>
  <si>
    <t>Lamwo District</t>
  </si>
  <si>
    <t>Otuke District</t>
  </si>
  <si>
    <t>Zombo District</t>
  </si>
  <si>
    <t>Alebtong District</t>
  </si>
  <si>
    <t>Bulambuli District</t>
  </si>
  <si>
    <t>Buvuma District</t>
  </si>
  <si>
    <t>Gomba District</t>
  </si>
  <si>
    <t>Kiryandongo District</t>
  </si>
  <si>
    <t>Luuka District</t>
  </si>
  <si>
    <t>Namayingo District</t>
  </si>
  <si>
    <t>Ntoroko District</t>
  </si>
  <si>
    <t>Serere District</t>
  </si>
  <si>
    <t>Kyankwanzi District</t>
  </si>
  <si>
    <t>Kalungu District</t>
  </si>
  <si>
    <t>Lwengo District</t>
  </si>
  <si>
    <t>Bukomansimbi District</t>
  </si>
  <si>
    <t>Mitooma District</t>
  </si>
  <si>
    <t>Rubirizi District</t>
  </si>
  <si>
    <t>Ngora District</t>
  </si>
  <si>
    <t>Napak District</t>
  </si>
  <si>
    <t>Kibuku District</t>
  </si>
  <si>
    <t>Nwoya District</t>
  </si>
  <si>
    <t>Kole District</t>
  </si>
  <si>
    <t>Butambala District</t>
  </si>
  <si>
    <t>Sheema District</t>
  </si>
  <si>
    <t>Buhweju District</t>
  </si>
  <si>
    <t>Agago District</t>
  </si>
  <si>
    <t>Kween District</t>
  </si>
  <si>
    <t>Arua Municipal Council</t>
  </si>
  <si>
    <t>Entebbe Municipal Council</t>
  </si>
  <si>
    <t>Fort-Portal Municipal Council</t>
  </si>
  <si>
    <t>Gulu Municipal Council</t>
  </si>
  <si>
    <t>Jinja Municipal Council</t>
  </si>
  <si>
    <t>Kabale Municipal Council</t>
  </si>
  <si>
    <t>Lira Municipal Council</t>
  </si>
  <si>
    <t>Masaka Municipal Council</t>
  </si>
  <si>
    <t>Mbale Municipal Council</t>
  </si>
  <si>
    <t>Mbarara Municipal Council</t>
  </si>
  <si>
    <t>Moroto Municipal Council</t>
  </si>
  <si>
    <t>Soroti Municipal Council</t>
  </si>
  <si>
    <t>Tororo Municipal Council</t>
  </si>
  <si>
    <t>Kasese Municipal Council</t>
  </si>
  <si>
    <t>Hoima Municipal Council</t>
  </si>
  <si>
    <t>Mukono Municipal Council</t>
  </si>
  <si>
    <t>Iganga Municipal Council</t>
  </si>
  <si>
    <t>Masindi Municipal Council</t>
  </si>
  <si>
    <t>Ntungamo Municipal Council</t>
  </si>
  <si>
    <t>Busia Municipal Council</t>
  </si>
  <si>
    <t>Bushenyi - Ishaka Municipal Council</t>
  </si>
  <si>
    <t>Rukungiri Municipal Council</t>
  </si>
  <si>
    <t xml:space="preserve"> </t>
  </si>
  <si>
    <t>212103</t>
  </si>
  <si>
    <t>212105</t>
  </si>
  <si>
    <t>Pension for Teachers</t>
  </si>
  <si>
    <t>Pension and Gratuity for Local Governments</t>
  </si>
  <si>
    <t>Conditional Grant to LRDP</t>
  </si>
  <si>
    <t>Changes to health</t>
  </si>
  <si>
    <t>This sheet compares the dataset on the Approved_budget sheet with the relevant publication</t>
  </si>
  <si>
    <t>The relevant publication is the 15/16 Approved Budget book vol 1</t>
  </si>
  <si>
    <t>http://budget.go.ug/budget/content/approved-budget-estimates-349</t>
  </si>
  <si>
    <t xml:space="preserve">The comparison between the data and publication yields: </t>
  </si>
  <si>
    <t>Row Labels</t>
  </si>
  <si>
    <t>Dataset Approved Budget</t>
  </si>
  <si>
    <t>Variance</t>
  </si>
  <si>
    <t>Grand Total</t>
  </si>
  <si>
    <t>Table 4a in book (pg xxii)</t>
  </si>
  <si>
    <t>GoUDevelopment</t>
  </si>
  <si>
    <t>NonWageRecurrent</t>
  </si>
  <si>
    <t>WageRecurrent</t>
  </si>
  <si>
    <t>Donor</t>
  </si>
  <si>
    <t>Content</t>
  </si>
  <si>
    <t>Intellectual Property</t>
  </si>
  <si>
    <t>Instantiation</t>
  </si>
  <si>
    <t>Published with permission of the Ministry of Finance, Planning and Economic Development</t>
  </si>
  <si>
    <t>Data provided by Ministry of Finance, Planning and Economic Development</t>
  </si>
  <si>
    <t>Excel file</t>
  </si>
  <si>
    <t>Created on behalf of the Overseas Development Institute by S.Cresswell (simon.cresswell@outlook.com)</t>
  </si>
  <si>
    <t>15_16_ApprovedBudget_Vol2</t>
  </si>
  <si>
    <t>For public use and analysis</t>
  </si>
  <si>
    <t>English</t>
  </si>
  <si>
    <t>Local budget breakdown to subgrant level</t>
  </si>
  <si>
    <t>Published tables</t>
  </si>
  <si>
    <t>IPFs for LG 2015/16.  Also available in flat format.</t>
  </si>
  <si>
    <t>http://budget.go.ug/budget/sites/default/files/15_16_ApprovedBudget_LG.xlsx</t>
  </si>
  <si>
    <t>NOTE - this dataset is available in flat format, with additional fields on the dataportal:</t>
  </si>
  <si>
    <t xml:space="preserve">*Note - grand total is hard coded from the book.  </t>
  </si>
  <si>
    <t>Source: OTIMS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</si>
</sst>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£&quot;#,##0;\-&quot;£&quot;#,##0"/>
    <numFmt numFmtId="6" formatCode="&quot;£&quot;#,##0;[Red]\-&quot;£&quot;#,##0"/>
    <numFmt numFmtId="7" formatCode="&quot;£&quot;#,##0.00;\-&quot;£&quot;#,##0.00"/>
    <numFmt numFmtId="8" formatCode="&quot;£&quot;#,##0.00;[Red]\-&quot;£&quot;#,##0.00"/>
    <numFmt numFmtId="42" formatCode="_-&quot;£&quot;* #,##0_-;\-&quot;£&quot;* #,##0_-;_-&quot;£&quot;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0_);\(0\)"/>
    <numFmt numFmtId="170" formatCode="_(* #,##0.0000_);_(* \(#,##0.0000\);_(* &quot;-&quot;??_);_(@_)"/>
    <numFmt numFmtId="171" formatCode="0.000000"/>
    <numFmt numFmtId="172" formatCode="_(* #,##0.00000000000000_);_(* \(#,##0.00000000000000\);_(* &quot;-&quot;??_);_(@_)"/>
    <numFmt numFmtId="173" formatCode="&quot;   &quot;@"/>
    <numFmt numFmtId="174" formatCode="&quot;      &quot;@"/>
    <numFmt numFmtId="175" formatCode="&quot;         &quot;@"/>
    <numFmt numFmtId="176" formatCode="&quot;            &quot;@"/>
    <numFmt numFmtId="177" formatCode="#,##0.000000"/>
    <numFmt numFmtId="178" formatCode="_-* #,##0.00\ _D_M_-;\-* #,##0.00\ _D_M_-;_-* &quot;-&quot;??\ _D_M_-;_-@_-"/>
    <numFmt numFmtId="179" formatCode="_(* #,##0.0_);_(* \(#,##0.0\);_(* &quot;-&quot;??_);_(@_)"/>
    <numFmt numFmtId="180" formatCode="_-* #,##0_-;\-* #,##0_-;_-* &quot;-&quot;??_-;_-@_-"/>
    <numFmt numFmtId="181" formatCode="#,##0.0"/>
    <numFmt numFmtId="182" formatCode="0.0%"/>
    <numFmt numFmtId="183" formatCode="0.00_)"/>
    <numFmt numFmtId="184" formatCode="[&gt;=0.05]#,##0.0;[&lt;=-0.05]\-#,##0.0;?0.0"/>
    <numFmt numFmtId="185" formatCode="[Black]#,##0.0;[Black]\-#,##0.0;;"/>
  </numFmts>
  <fonts count="3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9"/>
      <name val="Calibri"/>
      <family val="2"/>
    </font>
    <font>
      <sz val="11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8"/>
      <name val="Courier"/>
      <family val="3"/>
    </font>
    <font>
      <sz val="9"/>
      <name val="CG Times"/>
      <family val="1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2"/>
      <color indexed="12"/>
      <name val="Arial"/>
      <family val="2"/>
    </font>
    <font>
      <sz val="12"/>
      <name val="Helv"/>
    </font>
    <font>
      <sz val="12"/>
      <name val="Arial"/>
      <family val="2"/>
    </font>
    <font>
      <sz val="10"/>
      <name val="MS Sans Serif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22"/>
      <color theme="10"/>
      <name val="Calibri"/>
      <family val="2"/>
      <scheme val="minor"/>
    </font>
    <font>
      <b/>
      <sz val="22"/>
      <color rgb="FF00B05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73">
    <xf numFmtId="0" fontId="0" fillId="0" borderId="0"/>
    <xf numFmtId="173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167" fontId="9" fillId="0" borderId="0" applyFont="0" applyFill="0" applyBorder="0" applyAlignment="0" applyProtection="0"/>
    <xf numFmtId="8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81" fontId="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9" fillId="0" borderId="0" applyFont="0" applyFill="0" applyBorder="0" applyAlignment="0" applyProtection="0"/>
    <xf numFmtId="182" fontId="20" fillId="0" borderId="0" applyFont="0" applyFill="0" applyBorder="0" applyAlignment="0" applyProtection="0"/>
    <xf numFmtId="167" fontId="9" fillId="0" borderId="0" applyFont="0" applyFill="0" applyBorder="0" applyAlignment="0" applyProtection="0"/>
    <xf numFmtId="182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0" fillId="0" borderId="0" applyFont="0" applyFill="0" applyBorder="0" applyAlignment="0" applyProtection="0"/>
    <xf numFmtId="6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0" fillId="0" borderId="0" applyFont="0" applyFill="0" applyBorder="0" applyAlignment="0" applyProtection="0"/>
    <xf numFmtId="6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9" fontId="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81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83" fontId="15" fillId="0" borderId="0" applyNumberFormat="0" applyFill="0" applyBorder="0" applyAlignment="0">
      <protection locked="0"/>
    </xf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20" fillId="0" borderId="0"/>
    <xf numFmtId="0" fontId="9" fillId="0" borderId="0"/>
    <xf numFmtId="0" fontId="20" fillId="0" borderId="0"/>
    <xf numFmtId="0" fontId="20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7" fontId="16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" fillId="0" borderId="0"/>
    <xf numFmtId="37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" fillId="0" borderId="0"/>
    <xf numFmtId="0" fontId="17" fillId="0" borderId="0"/>
    <xf numFmtId="37" fontId="16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37" fontId="16" fillId="0" borderId="0"/>
    <xf numFmtId="0" fontId="9" fillId="0" borderId="0"/>
    <xf numFmtId="37" fontId="16" fillId="0" borderId="0"/>
    <xf numFmtId="0" fontId="9" fillId="0" borderId="0"/>
    <xf numFmtId="37" fontId="16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20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4" fontId="8" fillId="0" borderId="0" applyFill="0" applyBorder="0" applyAlignment="0" applyProtection="0">
      <alignment horizontal="right"/>
    </xf>
    <xf numFmtId="0" fontId="3" fillId="2" borderId="8" applyNumberFormat="0" applyFont="0" applyAlignment="0" applyProtection="0"/>
    <xf numFmtId="0" fontId="20" fillId="2" borderId="8" applyNumberFormat="0" applyFont="0" applyAlignment="0" applyProtection="0"/>
    <xf numFmtId="0" fontId="20" fillId="2" borderId="8" applyNumberFormat="0" applyFont="0" applyAlignment="0" applyProtection="0"/>
    <xf numFmtId="0" fontId="20" fillId="2" borderId="8" applyNumberFormat="0" applyFont="0" applyAlignment="0" applyProtection="0"/>
    <xf numFmtId="0" fontId="3" fillId="2" borderId="8" applyNumberFormat="0" applyFont="0" applyAlignment="0" applyProtection="0"/>
    <xf numFmtId="0" fontId="20" fillId="2" borderId="8" applyNumberFormat="0" applyFont="0" applyAlignment="0" applyProtection="0"/>
    <xf numFmtId="0" fontId="20" fillId="2" borderId="8" applyNumberFormat="0" applyFont="0" applyAlignment="0" applyProtection="0"/>
    <xf numFmtId="0" fontId="20" fillId="2" borderId="8" applyNumberFormat="0" applyFont="0" applyAlignment="0" applyProtection="0"/>
    <xf numFmtId="0" fontId="3" fillId="2" borderId="8" applyNumberFormat="0" applyFont="0" applyAlignment="0" applyProtection="0"/>
    <xf numFmtId="0" fontId="20" fillId="2" borderId="8" applyNumberFormat="0" applyFont="0" applyAlignment="0" applyProtection="0"/>
    <xf numFmtId="0" fontId="20" fillId="2" borderId="8" applyNumberFormat="0" applyFont="0" applyAlignment="0" applyProtection="0"/>
    <xf numFmtId="0" fontId="20" fillId="2" borderId="8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185" fontId="8" fillId="0" borderId="0" applyFont="0" applyFill="0" applyBorder="0" applyAlignment="0" applyProtection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Border="0" applyAlignment="0" applyProtection="0"/>
  </cellStyleXfs>
  <cellXfs count="118">
    <xf numFmtId="0" fontId="0" fillId="0" borderId="0" xfId="0"/>
    <xf numFmtId="168" fontId="4" fillId="0" borderId="0" xfId="5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168" fontId="23" fillId="3" borderId="1" xfId="451" applyNumberFormat="1" applyFont="1" applyFill="1" applyBorder="1" applyAlignment="1">
      <alignment horizontal="center" vertical="center" wrapText="1"/>
    </xf>
    <xf numFmtId="168" fontId="2" fillId="3" borderId="1" xfId="5" applyNumberFormat="1" applyFont="1" applyFill="1" applyBorder="1" applyAlignment="1">
      <alignment vertical="center" wrapText="1"/>
    </xf>
    <xf numFmtId="168" fontId="2" fillId="3" borderId="2" xfId="5" applyNumberFormat="1" applyFont="1" applyFill="1" applyBorder="1" applyAlignment="1">
      <alignment vertical="center" wrapText="1"/>
    </xf>
    <xf numFmtId="168" fontId="2" fillId="0" borderId="0" xfId="7" applyNumberFormat="1" applyFont="1" applyFill="1" applyAlignment="1">
      <alignment vertical="center" wrapText="1"/>
    </xf>
    <xf numFmtId="168" fontId="24" fillId="3" borderId="1" xfId="5" quotePrefix="1" applyNumberFormat="1" applyFont="1" applyFill="1" applyBorder="1" applyAlignment="1">
      <alignment horizontal="center" wrapText="1"/>
    </xf>
    <xf numFmtId="168" fontId="24" fillId="3" borderId="1" xfId="5" applyNumberFormat="1" applyFont="1" applyFill="1" applyBorder="1" applyAlignment="1">
      <alignment horizontal="center" wrapText="1"/>
    </xf>
    <xf numFmtId="168" fontId="24" fillId="3" borderId="2" xfId="7" quotePrefix="1" applyNumberFormat="1" applyFont="1" applyFill="1" applyBorder="1" applyAlignment="1">
      <alignment horizontal="center" wrapText="1"/>
    </xf>
    <xf numFmtId="169" fontId="24" fillId="3" borderId="2" xfId="5" quotePrefix="1" applyNumberFormat="1" applyFont="1" applyFill="1" applyBorder="1" applyAlignment="1"/>
    <xf numFmtId="169" fontId="24" fillId="3" borderId="3" xfId="5" quotePrefix="1" applyNumberFormat="1" applyFont="1" applyFill="1" applyBorder="1" applyAlignment="1">
      <alignment horizontal="center"/>
    </xf>
    <xf numFmtId="169" fontId="24" fillId="3" borderId="1" xfId="5" quotePrefix="1" applyNumberFormat="1" applyFont="1" applyFill="1" applyBorder="1" applyAlignment="1">
      <alignment horizontal="center"/>
    </xf>
    <xf numFmtId="0" fontId="24" fillId="3" borderId="1" xfId="0" quotePrefix="1" applyFont="1" applyFill="1" applyBorder="1" applyAlignment="1">
      <alignment horizontal="center" wrapText="1"/>
    </xf>
    <xf numFmtId="1" fontId="24" fillId="3" borderId="1" xfId="5" applyNumberFormat="1" applyFont="1" applyFill="1" applyBorder="1" applyAlignment="1">
      <alignment horizontal="center"/>
    </xf>
    <xf numFmtId="1" fontId="24" fillId="3" borderId="4" xfId="7" applyNumberFormat="1" applyFont="1" applyFill="1" applyBorder="1" applyAlignment="1">
      <alignment horizontal="center"/>
    </xf>
    <xf numFmtId="168" fontId="24" fillId="0" borderId="0" xfId="5" applyNumberFormat="1" applyFont="1" applyFill="1" applyAlignment="1">
      <alignment horizontal="center"/>
    </xf>
    <xf numFmtId="168" fontId="24" fillId="0" borderId="0" xfId="7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5" fillId="0" borderId="1" xfId="0" applyFont="1" applyFill="1" applyBorder="1"/>
    <xf numFmtId="168" fontId="25" fillId="0" borderId="1" xfId="5" applyNumberFormat="1" applyFont="1" applyFill="1" applyBorder="1"/>
    <xf numFmtId="168" fontId="20" fillId="0" borderId="1" xfId="102" applyNumberFormat="1" applyFont="1" applyFill="1" applyBorder="1" applyAlignment="1">
      <alignment vertical="center"/>
    </xf>
    <xf numFmtId="168" fontId="20" fillId="0" borderId="1" xfId="349" applyNumberFormat="1" applyBorder="1"/>
    <xf numFmtId="168" fontId="25" fillId="3" borderId="1" xfId="5" applyNumberFormat="1" applyFont="1" applyFill="1" applyBorder="1"/>
    <xf numFmtId="168" fontId="20" fillId="0" borderId="1" xfId="5" applyNumberFormat="1" applyFont="1" applyBorder="1"/>
    <xf numFmtId="168" fontId="20" fillId="0" borderId="1" xfId="386" applyNumberFormat="1" applyBorder="1"/>
    <xf numFmtId="168" fontId="25" fillId="0" borderId="1" xfId="7" applyNumberFormat="1" applyFont="1" applyFill="1" applyBorder="1"/>
    <xf numFmtId="168" fontId="5" fillId="0" borderId="1" xfId="350" applyNumberFormat="1" applyFont="1" applyFill="1" applyBorder="1"/>
    <xf numFmtId="168" fontId="25" fillId="0" borderId="0" xfId="5" applyNumberFormat="1" applyFont="1" applyFill="1"/>
    <xf numFmtId="168" fontId="25" fillId="0" borderId="0" xfId="7" applyNumberFormat="1" applyFont="1" applyFill="1"/>
    <xf numFmtId="0" fontId="25" fillId="0" borderId="0" xfId="0" applyFont="1" applyFill="1"/>
    <xf numFmtId="0" fontId="25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168" fontId="2" fillId="0" borderId="1" xfId="5" applyNumberFormat="1" applyFont="1" applyFill="1" applyBorder="1"/>
    <xf numFmtId="168" fontId="2" fillId="0" borderId="1" xfId="7" applyNumberFormat="1" applyFont="1" applyFill="1" applyBorder="1"/>
    <xf numFmtId="168" fontId="6" fillId="0" borderId="0" xfId="5" applyNumberFormat="1" applyFont="1" applyFill="1"/>
    <xf numFmtId="168" fontId="2" fillId="0" borderId="0" xfId="7" applyNumberFormat="1" applyFont="1" applyFill="1"/>
    <xf numFmtId="0" fontId="6" fillId="0" borderId="0" xfId="0" applyFont="1" applyFill="1"/>
    <xf numFmtId="168" fontId="26" fillId="0" borderId="0" xfId="5" applyNumberFormat="1" applyFont="1" applyFill="1"/>
    <xf numFmtId="168" fontId="7" fillId="0" borderId="0" xfId="5" applyNumberFormat="1" applyFont="1" applyFill="1"/>
    <xf numFmtId="171" fontId="25" fillId="0" borderId="0" xfId="0" applyNumberFormat="1" applyFont="1" applyFill="1"/>
    <xf numFmtId="172" fontId="25" fillId="0" borderId="0" xfId="5" applyNumberFormat="1" applyFont="1" applyFill="1"/>
    <xf numFmtId="0" fontId="24" fillId="3" borderId="2" xfId="0" quotePrefix="1" applyFont="1" applyFill="1" applyBorder="1" applyAlignment="1">
      <alignment horizontal="center" wrapText="1"/>
    </xf>
    <xf numFmtId="0" fontId="24" fillId="0" borderId="0" xfId="0" applyFont="1" applyFill="1"/>
    <xf numFmtId="168" fontId="20" fillId="4" borderId="1" xfId="102" applyNumberFormat="1" applyFont="1" applyFill="1" applyBorder="1" applyAlignment="1">
      <alignment vertical="center"/>
    </xf>
    <xf numFmtId="168" fontId="25" fillId="4" borderId="1" xfId="5" applyNumberFormat="1" applyFont="1" applyFill="1" applyBorder="1"/>
    <xf numFmtId="168" fontId="24" fillId="4" borderId="1" xfId="5" applyNumberFormat="1" applyFont="1" applyFill="1" applyBorder="1"/>
    <xf numFmtId="168" fontId="23" fillId="4" borderId="1" xfId="102" applyNumberFormat="1" applyFont="1" applyFill="1" applyBorder="1" applyAlignment="1">
      <alignment vertical="center"/>
    </xf>
    <xf numFmtId="168" fontId="24" fillId="3" borderId="1" xfId="5" applyNumberFormat="1" applyFont="1" applyFill="1" applyBorder="1"/>
    <xf numFmtId="168" fontId="2" fillId="5" borderId="1" xfId="7" applyNumberFormat="1" applyFont="1" applyFill="1" applyBorder="1"/>
    <xf numFmtId="168" fontId="25" fillId="5" borderId="7" xfId="7" applyNumberFormat="1" applyFont="1" applyFill="1" applyBorder="1"/>
    <xf numFmtId="168" fontId="4" fillId="5" borderId="5" xfId="5" applyNumberFormat="1" applyFont="1" applyFill="1" applyBorder="1" applyAlignment="1">
      <alignment vertical="center" wrapText="1"/>
    </xf>
    <xf numFmtId="168" fontId="2" fillId="5" borderId="6" xfId="7" applyNumberFormat="1" applyFont="1" applyFill="1" applyBorder="1" applyAlignment="1">
      <alignment vertical="center" wrapText="1"/>
    </xf>
    <xf numFmtId="168" fontId="24" fillId="5" borderId="7" xfId="7" applyNumberFormat="1" applyFont="1" applyFill="1" applyBorder="1" applyAlignment="1">
      <alignment horizontal="center"/>
    </xf>
    <xf numFmtId="168" fontId="4" fillId="5" borderId="9" xfId="5" applyNumberFormat="1" applyFont="1" applyFill="1" applyBorder="1" applyAlignment="1">
      <alignment vertical="center" wrapText="1"/>
    </xf>
    <xf numFmtId="168" fontId="4" fillId="5" borderId="10" xfId="5" applyNumberFormat="1" applyFont="1" applyFill="1" applyBorder="1" applyAlignment="1">
      <alignment vertical="center" wrapText="1"/>
    </xf>
    <xf numFmtId="168" fontId="2" fillId="5" borderId="11" xfId="7" applyNumberFormat="1" applyFont="1" applyFill="1" applyBorder="1" applyAlignment="1">
      <alignment vertical="center" wrapText="1"/>
    </xf>
    <xf numFmtId="168" fontId="2" fillId="5" borderId="12" xfId="7" applyNumberFormat="1" applyFont="1" applyFill="1" applyBorder="1" applyAlignment="1">
      <alignment vertical="center" wrapText="1"/>
    </xf>
    <xf numFmtId="168" fontId="24" fillId="5" borderId="13" xfId="7" applyNumberFormat="1" applyFont="1" applyFill="1" applyBorder="1" applyAlignment="1">
      <alignment horizontal="center"/>
    </xf>
    <xf numFmtId="168" fontId="24" fillId="5" borderId="14" xfId="7" applyNumberFormat="1" applyFont="1" applyFill="1" applyBorder="1" applyAlignment="1">
      <alignment horizontal="center"/>
    </xf>
    <xf numFmtId="0" fontId="28" fillId="6" borderId="0" xfId="0" applyFont="1" applyFill="1"/>
    <xf numFmtId="0" fontId="0" fillId="6" borderId="0" xfId="0" applyFill="1"/>
    <xf numFmtId="0" fontId="29" fillId="6" borderId="0" xfId="872" applyFont="1" applyFill="1"/>
    <xf numFmtId="0" fontId="30" fillId="6" borderId="0" xfId="0" applyFont="1" applyFill="1"/>
    <xf numFmtId="0" fontId="0" fillId="6" borderId="0" xfId="0" applyFill="1" applyBorder="1"/>
    <xf numFmtId="0" fontId="23" fillId="6" borderId="15" xfId="0" applyFont="1" applyFill="1" applyBorder="1"/>
    <xf numFmtId="180" fontId="0" fillId="6" borderId="0" xfId="17" applyNumberFormat="1" applyFont="1" applyFill="1"/>
    <xf numFmtId="43" fontId="0" fillId="6" borderId="0" xfId="17" applyFont="1" applyFill="1"/>
    <xf numFmtId="43" fontId="0" fillId="6" borderId="15" xfId="17" applyFont="1" applyFill="1" applyBorder="1"/>
    <xf numFmtId="180" fontId="0" fillId="6" borderId="15" xfId="17" applyNumberFormat="1" applyFont="1" applyFill="1" applyBorder="1"/>
    <xf numFmtId="180" fontId="23" fillId="6" borderId="15" xfId="17" applyNumberFormat="1" applyFont="1" applyFill="1" applyBorder="1" applyAlignment="1">
      <alignment horizontal="right"/>
    </xf>
    <xf numFmtId="0" fontId="23" fillId="6" borderId="1" xfId="0" applyFont="1" applyFill="1" applyBorder="1" applyAlignment="1">
      <alignment horizontal="left" vertical="top" wrapText="1"/>
    </xf>
    <xf numFmtId="0" fontId="31" fillId="6" borderId="1" xfId="0" applyFont="1" applyFill="1" applyBorder="1" applyAlignment="1">
      <alignment horizontal="left" vertical="top" wrapText="1"/>
    </xf>
    <xf numFmtId="14" fontId="31" fillId="6" borderId="1" xfId="0" applyNumberFormat="1" applyFont="1" applyFill="1" applyBorder="1" applyAlignment="1">
      <alignment horizontal="left" vertical="top" wrapText="1"/>
    </xf>
    <xf numFmtId="0" fontId="0" fillId="6" borderId="0" xfId="0" applyFill="1" applyAlignment="1">
      <alignment wrapText="1"/>
    </xf>
    <xf numFmtId="0" fontId="32" fillId="6" borderId="0" xfId="0" applyFont="1" applyFill="1"/>
    <xf numFmtId="0" fontId="33" fillId="6" borderId="0" xfId="872" applyFont="1" applyFill="1"/>
    <xf numFmtId="0" fontId="34" fillId="6" borderId="0" xfId="0" applyFont="1" applyFill="1"/>
    <xf numFmtId="0" fontId="35" fillId="6" borderId="0" xfId="872" applyFont="1" applyFill="1"/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168" fontId="2" fillId="3" borderId="5" xfId="5" applyNumberFormat="1" applyFont="1" applyFill="1" applyBorder="1" applyAlignment="1">
      <alignment horizontal="left" vertical="center" wrapText="1"/>
    </xf>
    <xf numFmtId="168" fontId="2" fillId="3" borderId="7" xfId="5" applyNumberFormat="1" applyFont="1" applyFill="1" applyBorder="1" applyAlignment="1">
      <alignment horizontal="left" vertical="center" wrapText="1"/>
    </xf>
    <xf numFmtId="168" fontId="2" fillId="3" borderId="5" xfId="398" applyNumberFormat="1" applyFont="1" applyFill="1" applyBorder="1" applyAlignment="1">
      <alignment horizontal="left" vertical="center" wrapText="1"/>
    </xf>
    <xf numFmtId="168" fontId="2" fillId="3" borderId="7" xfId="398" applyNumberFormat="1" applyFont="1" applyFill="1" applyBorder="1" applyAlignment="1">
      <alignment horizontal="left" vertical="center" wrapText="1"/>
    </xf>
    <xf numFmtId="168" fontId="23" fillId="3" borderId="2" xfId="451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168" fontId="2" fillId="3" borderId="2" xfId="5" applyNumberFormat="1" applyFont="1" applyFill="1" applyBorder="1" applyAlignment="1">
      <alignment horizontal="center" vertical="center" wrapText="1"/>
    </xf>
    <xf numFmtId="168" fontId="2" fillId="3" borderId="4" xfId="5" applyNumberFormat="1" applyFont="1" applyFill="1" applyBorder="1" applyAlignment="1">
      <alignment horizontal="center" vertical="center" wrapText="1"/>
    </xf>
    <xf numFmtId="168" fontId="2" fillId="3" borderId="3" xfId="5" applyNumberFormat="1" applyFont="1" applyFill="1" applyBorder="1" applyAlignment="1">
      <alignment horizontal="center" vertical="center" wrapText="1"/>
    </xf>
    <xf numFmtId="168" fontId="2" fillId="3" borderId="5" xfId="7" applyNumberFormat="1" applyFont="1" applyFill="1" applyBorder="1" applyAlignment="1">
      <alignment horizontal="left" vertical="center" wrapText="1"/>
    </xf>
    <xf numFmtId="168" fontId="2" fillId="3" borderId="7" xfId="7" applyNumberFormat="1" applyFont="1" applyFill="1" applyBorder="1" applyAlignment="1">
      <alignment horizontal="left" vertical="center" wrapText="1"/>
    </xf>
    <xf numFmtId="168" fontId="2" fillId="3" borderId="5" xfId="5" applyNumberFormat="1" applyFont="1" applyFill="1" applyBorder="1" applyAlignment="1">
      <alignment horizontal="center" vertical="center" wrapText="1"/>
    </xf>
    <xf numFmtId="168" fontId="2" fillId="3" borderId="6" xfId="5" applyNumberFormat="1" applyFont="1" applyFill="1" applyBorder="1" applyAlignment="1">
      <alignment horizontal="center" vertical="center" wrapText="1"/>
    </xf>
    <xf numFmtId="168" fontId="2" fillId="3" borderId="7" xfId="5" applyNumberFormat="1" applyFont="1" applyFill="1" applyBorder="1" applyAlignment="1">
      <alignment horizontal="center" vertical="center" wrapText="1"/>
    </xf>
    <xf numFmtId="168" fontId="2" fillId="3" borderId="1" xfId="5" applyNumberFormat="1" applyFont="1" applyFill="1" applyBorder="1" applyAlignment="1">
      <alignment vertical="center" wrapText="1"/>
    </xf>
    <xf numFmtId="1" fontId="24" fillId="3" borderId="2" xfId="5" applyNumberFormat="1" applyFont="1" applyFill="1" applyBorder="1" applyAlignment="1">
      <alignment horizontal="center" wrapText="1"/>
    </xf>
    <xf numFmtId="1" fontId="24" fillId="3" borderId="4" xfId="5" applyNumberFormat="1" applyFont="1" applyFill="1" applyBorder="1" applyAlignment="1">
      <alignment horizontal="center" wrapText="1"/>
    </xf>
    <xf numFmtId="1" fontId="24" fillId="3" borderId="3" xfId="5" applyNumberFormat="1" applyFont="1" applyFill="1" applyBorder="1" applyAlignment="1">
      <alignment horizontal="center" wrapText="1"/>
    </xf>
    <xf numFmtId="0" fontId="24" fillId="3" borderId="2" xfId="0" applyFont="1" applyFill="1" applyBorder="1" applyAlignment="1">
      <alignment horizontal="center"/>
    </xf>
    <xf numFmtId="0" fontId="24" fillId="3" borderId="4" xfId="0" applyFont="1" applyFill="1" applyBorder="1" applyAlignment="1">
      <alignment horizontal="center"/>
    </xf>
    <xf numFmtId="0" fontId="24" fillId="3" borderId="3" xfId="0" applyFont="1" applyFill="1" applyBorder="1" applyAlignment="1">
      <alignment horizontal="center"/>
    </xf>
    <xf numFmtId="168" fontId="24" fillId="3" borderId="2" xfId="5" quotePrefix="1" applyNumberFormat="1" applyFont="1" applyFill="1" applyBorder="1" applyAlignment="1">
      <alignment horizontal="center" wrapText="1"/>
    </xf>
    <xf numFmtId="168" fontId="24" fillId="3" borderId="4" xfId="5" quotePrefix="1" applyNumberFormat="1" applyFont="1" applyFill="1" applyBorder="1" applyAlignment="1">
      <alignment horizontal="center" wrapText="1"/>
    </xf>
    <xf numFmtId="168" fontId="24" fillId="3" borderId="3" xfId="5" quotePrefix="1" applyNumberFormat="1" applyFont="1" applyFill="1" applyBorder="1" applyAlignment="1">
      <alignment horizontal="center" wrapText="1"/>
    </xf>
    <xf numFmtId="169" fontId="24" fillId="3" borderId="2" xfId="5" applyNumberFormat="1" applyFont="1" applyFill="1" applyBorder="1" applyAlignment="1">
      <alignment horizontal="center"/>
    </xf>
    <xf numFmtId="169" fontId="24" fillId="3" borderId="4" xfId="5" applyNumberFormat="1" applyFont="1" applyFill="1" applyBorder="1" applyAlignment="1">
      <alignment horizontal="center"/>
    </xf>
    <xf numFmtId="169" fontId="24" fillId="3" borderId="3" xfId="5" applyNumberFormat="1" applyFont="1" applyFill="1" applyBorder="1" applyAlignment="1">
      <alignment horizontal="center"/>
    </xf>
    <xf numFmtId="1" fontId="24" fillId="3" borderId="2" xfId="5" applyNumberFormat="1" applyFont="1" applyFill="1" applyBorder="1" applyAlignment="1">
      <alignment horizontal="center"/>
    </xf>
    <xf numFmtId="1" fontId="24" fillId="3" borderId="4" xfId="5" applyNumberFormat="1" applyFont="1" applyFill="1" applyBorder="1" applyAlignment="1">
      <alignment horizontal="center"/>
    </xf>
    <xf numFmtId="1" fontId="24" fillId="3" borderId="3" xfId="5" applyNumberFormat="1" applyFont="1" applyFill="1" applyBorder="1" applyAlignment="1">
      <alignment horizontal="center"/>
    </xf>
    <xf numFmtId="1" fontId="24" fillId="3" borderId="2" xfId="5" quotePrefix="1" applyNumberFormat="1" applyFont="1" applyFill="1" applyBorder="1" applyAlignment="1">
      <alignment horizontal="center"/>
    </xf>
  </cellXfs>
  <cellStyles count="873">
    <cellStyle name="1 indent" xfId="1" xr:uid="{00000000-0005-0000-0000-000000000000}"/>
    <cellStyle name="2 indents" xfId="2" xr:uid="{00000000-0005-0000-0000-000001000000}"/>
    <cellStyle name="3 indents" xfId="3" xr:uid="{00000000-0005-0000-0000-000002000000}"/>
    <cellStyle name="4 indents" xfId="4" xr:uid="{00000000-0005-0000-0000-000003000000}"/>
    <cellStyle name="Comma" xfId="5" builtinId="3"/>
    <cellStyle name="Comma [0] 2" xfId="6" xr:uid="{00000000-0005-0000-0000-000005000000}"/>
    <cellStyle name="Comma 10" xfId="7" xr:uid="{00000000-0005-0000-0000-000006000000}"/>
    <cellStyle name="Comma 10 2" xfId="8" xr:uid="{00000000-0005-0000-0000-000007000000}"/>
    <cellStyle name="Comma 10 2 2" xfId="9" xr:uid="{00000000-0005-0000-0000-000008000000}"/>
    <cellStyle name="Comma 10 2 2 2" xfId="10" xr:uid="{00000000-0005-0000-0000-000009000000}"/>
    <cellStyle name="Comma 10 2 2 2 2" xfId="11" xr:uid="{00000000-0005-0000-0000-00000A000000}"/>
    <cellStyle name="Comma 10 2 2 2 3" xfId="12" xr:uid="{00000000-0005-0000-0000-00000B000000}"/>
    <cellStyle name="Comma 10 2 2 3" xfId="13" xr:uid="{00000000-0005-0000-0000-00000C000000}"/>
    <cellStyle name="Comma 10 2 2 4" xfId="14" xr:uid="{00000000-0005-0000-0000-00000D000000}"/>
    <cellStyle name="Comma 10 2 3" xfId="15" xr:uid="{00000000-0005-0000-0000-00000E000000}"/>
    <cellStyle name="Comma 10 3" xfId="16" xr:uid="{00000000-0005-0000-0000-00000F000000}"/>
    <cellStyle name="Comma 10 3 2" xfId="17" xr:uid="{00000000-0005-0000-0000-000010000000}"/>
    <cellStyle name="Comma 10 4" xfId="18" xr:uid="{00000000-0005-0000-0000-000011000000}"/>
    <cellStyle name="Comma 10 5" xfId="19" xr:uid="{00000000-0005-0000-0000-000012000000}"/>
    <cellStyle name="Comma 10 6" xfId="20" xr:uid="{00000000-0005-0000-0000-000013000000}"/>
    <cellStyle name="Comma 11" xfId="21" xr:uid="{00000000-0005-0000-0000-000014000000}"/>
    <cellStyle name="Comma 11 2" xfId="22" xr:uid="{00000000-0005-0000-0000-000015000000}"/>
    <cellStyle name="Comma 11 2 2" xfId="23" xr:uid="{00000000-0005-0000-0000-000016000000}"/>
    <cellStyle name="Comma 11 3" xfId="24" xr:uid="{00000000-0005-0000-0000-000017000000}"/>
    <cellStyle name="Comma 11 3 2" xfId="25" xr:uid="{00000000-0005-0000-0000-000018000000}"/>
    <cellStyle name="Comma 11 3 2 2" xfId="26" xr:uid="{00000000-0005-0000-0000-000019000000}"/>
    <cellStyle name="Comma 11 4" xfId="27" xr:uid="{00000000-0005-0000-0000-00001A000000}"/>
    <cellStyle name="Comma 11 5" xfId="28" xr:uid="{00000000-0005-0000-0000-00001B000000}"/>
    <cellStyle name="Comma 11 6" xfId="29" xr:uid="{00000000-0005-0000-0000-00001C000000}"/>
    <cellStyle name="Comma 11 7" xfId="30" xr:uid="{00000000-0005-0000-0000-00001D000000}"/>
    <cellStyle name="Comma 11 8" xfId="31" xr:uid="{00000000-0005-0000-0000-00001E000000}"/>
    <cellStyle name="Comma 11 9" xfId="32" xr:uid="{00000000-0005-0000-0000-00001F000000}"/>
    <cellStyle name="Comma 12" xfId="33" xr:uid="{00000000-0005-0000-0000-000020000000}"/>
    <cellStyle name="Comma 12 2" xfId="34" xr:uid="{00000000-0005-0000-0000-000021000000}"/>
    <cellStyle name="Comma 12 2 2" xfId="35" xr:uid="{00000000-0005-0000-0000-000022000000}"/>
    <cellStyle name="Comma 12 2 2 2" xfId="36" xr:uid="{00000000-0005-0000-0000-000023000000}"/>
    <cellStyle name="Comma 12 2 3" xfId="37" xr:uid="{00000000-0005-0000-0000-000024000000}"/>
    <cellStyle name="Comma 12 2 3 2" xfId="38" xr:uid="{00000000-0005-0000-0000-000025000000}"/>
    <cellStyle name="Comma 12 2 4" xfId="39" xr:uid="{00000000-0005-0000-0000-000026000000}"/>
    <cellStyle name="Comma 12 2 4 2" xfId="40" xr:uid="{00000000-0005-0000-0000-000027000000}"/>
    <cellStyle name="Comma 12 2 5" xfId="41" xr:uid="{00000000-0005-0000-0000-000028000000}"/>
    <cellStyle name="Comma 12 2 5 2" xfId="42" xr:uid="{00000000-0005-0000-0000-000029000000}"/>
    <cellStyle name="Comma 12 2 6" xfId="43" xr:uid="{00000000-0005-0000-0000-00002A000000}"/>
    <cellStyle name="Comma 12 2 6 2" xfId="44" xr:uid="{00000000-0005-0000-0000-00002B000000}"/>
    <cellStyle name="Comma 12 2 7" xfId="45" xr:uid="{00000000-0005-0000-0000-00002C000000}"/>
    <cellStyle name="Comma 12 2 7 2" xfId="46" xr:uid="{00000000-0005-0000-0000-00002D000000}"/>
    <cellStyle name="Comma 12 3" xfId="47" xr:uid="{00000000-0005-0000-0000-00002E000000}"/>
    <cellStyle name="Comma 12 4" xfId="48" xr:uid="{00000000-0005-0000-0000-00002F000000}"/>
    <cellStyle name="Comma 12 5" xfId="49" xr:uid="{00000000-0005-0000-0000-000030000000}"/>
    <cellStyle name="Comma 12 6" xfId="50" xr:uid="{00000000-0005-0000-0000-000031000000}"/>
    <cellStyle name="Comma 12 7" xfId="51" xr:uid="{00000000-0005-0000-0000-000032000000}"/>
    <cellStyle name="Comma 12 8" xfId="52" xr:uid="{00000000-0005-0000-0000-000033000000}"/>
    <cellStyle name="Comma 13" xfId="53" xr:uid="{00000000-0005-0000-0000-000034000000}"/>
    <cellStyle name="Comma 13 2" xfId="54" xr:uid="{00000000-0005-0000-0000-000035000000}"/>
    <cellStyle name="Comma 13 3" xfId="55" xr:uid="{00000000-0005-0000-0000-000036000000}"/>
    <cellStyle name="Comma 13 4" xfId="56" xr:uid="{00000000-0005-0000-0000-000037000000}"/>
    <cellStyle name="Comma 14" xfId="57" xr:uid="{00000000-0005-0000-0000-000038000000}"/>
    <cellStyle name="Comma 14 2" xfId="58" xr:uid="{00000000-0005-0000-0000-000039000000}"/>
    <cellStyle name="Comma 14 2 2" xfId="59" xr:uid="{00000000-0005-0000-0000-00003A000000}"/>
    <cellStyle name="Comma 14 3" xfId="60" xr:uid="{00000000-0005-0000-0000-00003B000000}"/>
    <cellStyle name="Comma 15" xfId="61" xr:uid="{00000000-0005-0000-0000-00003C000000}"/>
    <cellStyle name="Comma 15 2" xfId="62" xr:uid="{00000000-0005-0000-0000-00003D000000}"/>
    <cellStyle name="Comma 15 2 2" xfId="63" xr:uid="{00000000-0005-0000-0000-00003E000000}"/>
    <cellStyle name="Comma 15 2 2 2" xfId="64" xr:uid="{00000000-0005-0000-0000-00003F000000}"/>
    <cellStyle name="Comma 15 2 3" xfId="65" xr:uid="{00000000-0005-0000-0000-000040000000}"/>
    <cellStyle name="Comma 15 3" xfId="66" xr:uid="{00000000-0005-0000-0000-000041000000}"/>
    <cellStyle name="Comma 15 3 2" xfId="67" xr:uid="{00000000-0005-0000-0000-000042000000}"/>
    <cellStyle name="Comma 15 3 2 2" xfId="68" xr:uid="{00000000-0005-0000-0000-000043000000}"/>
    <cellStyle name="Comma 15 3 3" xfId="69" xr:uid="{00000000-0005-0000-0000-000044000000}"/>
    <cellStyle name="Comma 15 4" xfId="70" xr:uid="{00000000-0005-0000-0000-000045000000}"/>
    <cellStyle name="Comma 15 4 2" xfId="71" xr:uid="{00000000-0005-0000-0000-000046000000}"/>
    <cellStyle name="Comma 16" xfId="72" xr:uid="{00000000-0005-0000-0000-000047000000}"/>
    <cellStyle name="Comma 16 2" xfId="73" xr:uid="{00000000-0005-0000-0000-000048000000}"/>
    <cellStyle name="Comma 16 2 2" xfId="74" xr:uid="{00000000-0005-0000-0000-000049000000}"/>
    <cellStyle name="Comma 16 2 2 2" xfId="75" xr:uid="{00000000-0005-0000-0000-00004A000000}"/>
    <cellStyle name="Comma 16 2 3" xfId="76" xr:uid="{00000000-0005-0000-0000-00004B000000}"/>
    <cellStyle name="Comma 16 3" xfId="77" xr:uid="{00000000-0005-0000-0000-00004C000000}"/>
    <cellStyle name="Comma 16 3 2" xfId="78" xr:uid="{00000000-0005-0000-0000-00004D000000}"/>
    <cellStyle name="Comma 16 4" xfId="79" xr:uid="{00000000-0005-0000-0000-00004E000000}"/>
    <cellStyle name="Comma 17" xfId="80" xr:uid="{00000000-0005-0000-0000-00004F000000}"/>
    <cellStyle name="Comma 17 2" xfId="81" xr:uid="{00000000-0005-0000-0000-000050000000}"/>
    <cellStyle name="Comma 18" xfId="82" xr:uid="{00000000-0005-0000-0000-000051000000}"/>
    <cellStyle name="Comma 19" xfId="83" xr:uid="{00000000-0005-0000-0000-000052000000}"/>
    <cellStyle name="Comma 19 2" xfId="84" xr:uid="{00000000-0005-0000-0000-000053000000}"/>
    <cellStyle name="Comma 19 3" xfId="85" xr:uid="{00000000-0005-0000-0000-000054000000}"/>
    <cellStyle name="Comma 19 4" xfId="86" xr:uid="{00000000-0005-0000-0000-000055000000}"/>
    <cellStyle name="Comma 19 5" xfId="87" xr:uid="{00000000-0005-0000-0000-000056000000}"/>
    <cellStyle name="Comma 19 6" xfId="88" xr:uid="{00000000-0005-0000-0000-000057000000}"/>
    <cellStyle name="Comma 2" xfId="89" xr:uid="{00000000-0005-0000-0000-000058000000}"/>
    <cellStyle name="Comma 2 10" xfId="90" xr:uid="{00000000-0005-0000-0000-000059000000}"/>
    <cellStyle name="Comma 2 10 2" xfId="91" xr:uid="{00000000-0005-0000-0000-00005A000000}"/>
    <cellStyle name="Comma 2 11" xfId="92" xr:uid="{00000000-0005-0000-0000-00005B000000}"/>
    <cellStyle name="Comma 2 12" xfId="93" xr:uid="{00000000-0005-0000-0000-00005C000000}"/>
    <cellStyle name="Comma 2 13" xfId="94" xr:uid="{00000000-0005-0000-0000-00005D000000}"/>
    <cellStyle name="Comma 2 14" xfId="95" xr:uid="{00000000-0005-0000-0000-00005E000000}"/>
    <cellStyle name="Comma 2 15" xfId="96" xr:uid="{00000000-0005-0000-0000-00005F000000}"/>
    <cellStyle name="Comma 2 16" xfId="97" xr:uid="{00000000-0005-0000-0000-000060000000}"/>
    <cellStyle name="Comma 2 17" xfId="98" xr:uid="{00000000-0005-0000-0000-000061000000}"/>
    <cellStyle name="Comma 2 18" xfId="99" xr:uid="{00000000-0005-0000-0000-000062000000}"/>
    <cellStyle name="Comma 2 18 2" xfId="100" xr:uid="{00000000-0005-0000-0000-000063000000}"/>
    <cellStyle name="Comma 2 19" xfId="101" xr:uid="{00000000-0005-0000-0000-000064000000}"/>
    <cellStyle name="Comma 2 2" xfId="102" xr:uid="{00000000-0005-0000-0000-000065000000}"/>
    <cellStyle name="Comma 2 2 10" xfId="103" xr:uid="{00000000-0005-0000-0000-000066000000}"/>
    <cellStyle name="Comma 2 2 10 2" xfId="104" xr:uid="{00000000-0005-0000-0000-000067000000}"/>
    <cellStyle name="Comma 2 2 10 3" xfId="105" xr:uid="{00000000-0005-0000-0000-000068000000}"/>
    <cellStyle name="Comma 2 2 10 4" xfId="106" xr:uid="{00000000-0005-0000-0000-000069000000}"/>
    <cellStyle name="Comma 2 2 10 5" xfId="107" xr:uid="{00000000-0005-0000-0000-00006A000000}"/>
    <cellStyle name="Comma 2 2 10 6" xfId="108" xr:uid="{00000000-0005-0000-0000-00006B000000}"/>
    <cellStyle name="Comma 2 2 11" xfId="109" xr:uid="{00000000-0005-0000-0000-00006C000000}"/>
    <cellStyle name="Comma 2 2 11 2" xfId="110" xr:uid="{00000000-0005-0000-0000-00006D000000}"/>
    <cellStyle name="Comma 2 2 11 3" xfId="111" xr:uid="{00000000-0005-0000-0000-00006E000000}"/>
    <cellStyle name="Comma 2 2 11 4" xfId="112" xr:uid="{00000000-0005-0000-0000-00006F000000}"/>
    <cellStyle name="Comma 2 2 11 5" xfId="113" xr:uid="{00000000-0005-0000-0000-000070000000}"/>
    <cellStyle name="Comma 2 2 11 6" xfId="114" xr:uid="{00000000-0005-0000-0000-000071000000}"/>
    <cellStyle name="Comma 2 2 12" xfId="115" xr:uid="{00000000-0005-0000-0000-000072000000}"/>
    <cellStyle name="Comma 2 2 12 2" xfId="116" xr:uid="{00000000-0005-0000-0000-000073000000}"/>
    <cellStyle name="Comma 2 2 12 3" xfId="117" xr:uid="{00000000-0005-0000-0000-000074000000}"/>
    <cellStyle name="Comma 2 2 12 4" xfId="118" xr:uid="{00000000-0005-0000-0000-000075000000}"/>
    <cellStyle name="Comma 2 2 12 5" xfId="119" xr:uid="{00000000-0005-0000-0000-000076000000}"/>
    <cellStyle name="Comma 2 2 12 6" xfId="120" xr:uid="{00000000-0005-0000-0000-000077000000}"/>
    <cellStyle name="Comma 2 2 13" xfId="121" xr:uid="{00000000-0005-0000-0000-000078000000}"/>
    <cellStyle name="Comma 2 2 13 2" xfId="122" xr:uid="{00000000-0005-0000-0000-000079000000}"/>
    <cellStyle name="Comma 2 2 13 3" xfId="123" xr:uid="{00000000-0005-0000-0000-00007A000000}"/>
    <cellStyle name="Comma 2 2 13 4" xfId="124" xr:uid="{00000000-0005-0000-0000-00007B000000}"/>
    <cellStyle name="Comma 2 2 13 5" xfId="125" xr:uid="{00000000-0005-0000-0000-00007C000000}"/>
    <cellStyle name="Comma 2 2 13 6" xfId="126" xr:uid="{00000000-0005-0000-0000-00007D000000}"/>
    <cellStyle name="Comma 2 2 14" xfId="127" xr:uid="{00000000-0005-0000-0000-00007E000000}"/>
    <cellStyle name="Comma 2 2 14 2" xfId="128" xr:uid="{00000000-0005-0000-0000-00007F000000}"/>
    <cellStyle name="Comma 2 2 14 3" xfId="129" xr:uid="{00000000-0005-0000-0000-000080000000}"/>
    <cellStyle name="Comma 2 2 14 4" xfId="130" xr:uid="{00000000-0005-0000-0000-000081000000}"/>
    <cellStyle name="Comma 2 2 14 5" xfId="131" xr:uid="{00000000-0005-0000-0000-000082000000}"/>
    <cellStyle name="Comma 2 2 14 6" xfId="132" xr:uid="{00000000-0005-0000-0000-000083000000}"/>
    <cellStyle name="Comma 2 2 15" xfId="133" xr:uid="{00000000-0005-0000-0000-000084000000}"/>
    <cellStyle name="Comma 2 2 15 2" xfId="134" xr:uid="{00000000-0005-0000-0000-000085000000}"/>
    <cellStyle name="Comma 2 2 15 3" xfId="135" xr:uid="{00000000-0005-0000-0000-000086000000}"/>
    <cellStyle name="Comma 2 2 15 4" xfId="136" xr:uid="{00000000-0005-0000-0000-000087000000}"/>
    <cellStyle name="Comma 2 2 15 5" xfId="137" xr:uid="{00000000-0005-0000-0000-000088000000}"/>
    <cellStyle name="Comma 2 2 15 6" xfId="138" xr:uid="{00000000-0005-0000-0000-000089000000}"/>
    <cellStyle name="Comma 2 2 16" xfId="139" xr:uid="{00000000-0005-0000-0000-00008A000000}"/>
    <cellStyle name="Comma 2 2 16 2" xfId="140" xr:uid="{00000000-0005-0000-0000-00008B000000}"/>
    <cellStyle name="Comma 2 2 16 3" xfId="141" xr:uid="{00000000-0005-0000-0000-00008C000000}"/>
    <cellStyle name="Comma 2 2 16 4" xfId="142" xr:uid="{00000000-0005-0000-0000-00008D000000}"/>
    <cellStyle name="Comma 2 2 16 5" xfId="143" xr:uid="{00000000-0005-0000-0000-00008E000000}"/>
    <cellStyle name="Comma 2 2 16 6" xfId="144" xr:uid="{00000000-0005-0000-0000-00008F000000}"/>
    <cellStyle name="Comma 2 2 17" xfId="145" xr:uid="{00000000-0005-0000-0000-000090000000}"/>
    <cellStyle name="Comma 2 2 17 2" xfId="146" xr:uid="{00000000-0005-0000-0000-000091000000}"/>
    <cellStyle name="Comma 2 2 17 3" xfId="147" xr:uid="{00000000-0005-0000-0000-000092000000}"/>
    <cellStyle name="Comma 2 2 17 4" xfId="148" xr:uid="{00000000-0005-0000-0000-000093000000}"/>
    <cellStyle name="Comma 2 2 17 5" xfId="149" xr:uid="{00000000-0005-0000-0000-000094000000}"/>
    <cellStyle name="Comma 2 2 17 6" xfId="150" xr:uid="{00000000-0005-0000-0000-000095000000}"/>
    <cellStyle name="Comma 2 2 18" xfId="151" xr:uid="{00000000-0005-0000-0000-000096000000}"/>
    <cellStyle name="Comma 2 2 18 2" xfId="152" xr:uid="{00000000-0005-0000-0000-000097000000}"/>
    <cellStyle name="Comma 2 2 18 3" xfId="153" xr:uid="{00000000-0005-0000-0000-000098000000}"/>
    <cellStyle name="Comma 2 2 18 4" xfId="154" xr:uid="{00000000-0005-0000-0000-000099000000}"/>
    <cellStyle name="Comma 2 2 18 5" xfId="155" xr:uid="{00000000-0005-0000-0000-00009A000000}"/>
    <cellStyle name="Comma 2 2 18 6" xfId="156" xr:uid="{00000000-0005-0000-0000-00009B000000}"/>
    <cellStyle name="Comma 2 2 19" xfId="157" xr:uid="{00000000-0005-0000-0000-00009C000000}"/>
    <cellStyle name="Comma 2 2 19 2" xfId="158" xr:uid="{00000000-0005-0000-0000-00009D000000}"/>
    <cellStyle name="Comma 2 2 19 3" xfId="159" xr:uid="{00000000-0005-0000-0000-00009E000000}"/>
    <cellStyle name="Comma 2 2 19 4" xfId="160" xr:uid="{00000000-0005-0000-0000-00009F000000}"/>
    <cellStyle name="Comma 2 2 19 5" xfId="161" xr:uid="{00000000-0005-0000-0000-0000A0000000}"/>
    <cellStyle name="Comma 2 2 19 6" xfId="162" xr:uid="{00000000-0005-0000-0000-0000A1000000}"/>
    <cellStyle name="Comma 2 2 2" xfId="163" xr:uid="{00000000-0005-0000-0000-0000A2000000}"/>
    <cellStyle name="Comma 2 2 2 10" xfId="164" xr:uid="{00000000-0005-0000-0000-0000A3000000}"/>
    <cellStyle name="Comma 2 2 2 2" xfId="165" xr:uid="{00000000-0005-0000-0000-0000A4000000}"/>
    <cellStyle name="Comma 2 2 2 2 10" xfId="166" xr:uid="{00000000-0005-0000-0000-0000A5000000}"/>
    <cellStyle name="Comma 2 2 2 2 2" xfId="167" xr:uid="{00000000-0005-0000-0000-0000A6000000}"/>
    <cellStyle name="Comma 2 2 2 2 2 2" xfId="168" xr:uid="{00000000-0005-0000-0000-0000A7000000}"/>
    <cellStyle name="Comma 2 2 2 2 2 3" xfId="169" xr:uid="{00000000-0005-0000-0000-0000A8000000}"/>
    <cellStyle name="Comma 2 2 2 2 2 4" xfId="170" xr:uid="{00000000-0005-0000-0000-0000A9000000}"/>
    <cellStyle name="Comma 2 2 2 2 2 5" xfId="171" xr:uid="{00000000-0005-0000-0000-0000AA000000}"/>
    <cellStyle name="Comma 2 2 2 2 2 6" xfId="172" xr:uid="{00000000-0005-0000-0000-0000AB000000}"/>
    <cellStyle name="Comma 2 2 2 2 3" xfId="173" xr:uid="{00000000-0005-0000-0000-0000AC000000}"/>
    <cellStyle name="Comma 2 2 2 2 4" xfId="174" xr:uid="{00000000-0005-0000-0000-0000AD000000}"/>
    <cellStyle name="Comma 2 2 2 2 5" xfId="175" xr:uid="{00000000-0005-0000-0000-0000AE000000}"/>
    <cellStyle name="Comma 2 2 2 2 6" xfId="176" xr:uid="{00000000-0005-0000-0000-0000AF000000}"/>
    <cellStyle name="Comma 2 2 2 2 7" xfId="177" xr:uid="{00000000-0005-0000-0000-0000B0000000}"/>
    <cellStyle name="Comma 2 2 2 2 8" xfId="178" xr:uid="{00000000-0005-0000-0000-0000B1000000}"/>
    <cellStyle name="Comma 2 2 2 2 9" xfId="179" xr:uid="{00000000-0005-0000-0000-0000B2000000}"/>
    <cellStyle name="Comma 2 2 2 3" xfId="180" xr:uid="{00000000-0005-0000-0000-0000B3000000}"/>
    <cellStyle name="Comma 2 2 2 3 2" xfId="181" xr:uid="{00000000-0005-0000-0000-0000B4000000}"/>
    <cellStyle name="Comma 2 2 2 3 3" xfId="182" xr:uid="{00000000-0005-0000-0000-0000B5000000}"/>
    <cellStyle name="Comma 2 2 2 3 4" xfId="183" xr:uid="{00000000-0005-0000-0000-0000B6000000}"/>
    <cellStyle name="Comma 2 2 2 3 5" xfId="184" xr:uid="{00000000-0005-0000-0000-0000B7000000}"/>
    <cellStyle name="Comma 2 2 2 3 6" xfId="185" xr:uid="{00000000-0005-0000-0000-0000B8000000}"/>
    <cellStyle name="Comma 2 2 2 4" xfId="186" xr:uid="{00000000-0005-0000-0000-0000B9000000}"/>
    <cellStyle name="Comma 2 2 2 4 2" xfId="187" xr:uid="{00000000-0005-0000-0000-0000BA000000}"/>
    <cellStyle name="Comma 2 2 2 5" xfId="188" xr:uid="{00000000-0005-0000-0000-0000BB000000}"/>
    <cellStyle name="Comma 2 2 2 6" xfId="189" xr:uid="{00000000-0005-0000-0000-0000BC000000}"/>
    <cellStyle name="Comma 2 2 2 7" xfId="190" xr:uid="{00000000-0005-0000-0000-0000BD000000}"/>
    <cellStyle name="Comma 2 2 2 8" xfId="191" xr:uid="{00000000-0005-0000-0000-0000BE000000}"/>
    <cellStyle name="Comma 2 2 2 9" xfId="192" xr:uid="{00000000-0005-0000-0000-0000BF000000}"/>
    <cellStyle name="Comma 2 2 20" xfId="193" xr:uid="{00000000-0005-0000-0000-0000C0000000}"/>
    <cellStyle name="Comma 2 2 20 2" xfId="194" xr:uid="{00000000-0005-0000-0000-0000C1000000}"/>
    <cellStyle name="Comma 2 2 20 3" xfId="195" xr:uid="{00000000-0005-0000-0000-0000C2000000}"/>
    <cellStyle name="Comma 2 2 20 4" xfId="196" xr:uid="{00000000-0005-0000-0000-0000C3000000}"/>
    <cellStyle name="Comma 2 2 20 5" xfId="197" xr:uid="{00000000-0005-0000-0000-0000C4000000}"/>
    <cellStyle name="Comma 2 2 20 6" xfId="198" xr:uid="{00000000-0005-0000-0000-0000C5000000}"/>
    <cellStyle name="Comma 2 2 21" xfId="199" xr:uid="{00000000-0005-0000-0000-0000C6000000}"/>
    <cellStyle name="Comma 2 2 21 2" xfId="200" xr:uid="{00000000-0005-0000-0000-0000C7000000}"/>
    <cellStyle name="Comma 2 2 21 3" xfId="201" xr:uid="{00000000-0005-0000-0000-0000C8000000}"/>
    <cellStyle name="Comma 2 2 21 4" xfId="202" xr:uid="{00000000-0005-0000-0000-0000C9000000}"/>
    <cellStyle name="Comma 2 2 21 5" xfId="203" xr:uid="{00000000-0005-0000-0000-0000CA000000}"/>
    <cellStyle name="Comma 2 2 21 6" xfId="204" xr:uid="{00000000-0005-0000-0000-0000CB000000}"/>
    <cellStyle name="Comma 2 2 22" xfId="205" xr:uid="{00000000-0005-0000-0000-0000CC000000}"/>
    <cellStyle name="Comma 2 2 22 2" xfId="206" xr:uid="{00000000-0005-0000-0000-0000CD000000}"/>
    <cellStyle name="Comma 2 2 22 3" xfId="207" xr:uid="{00000000-0005-0000-0000-0000CE000000}"/>
    <cellStyle name="Comma 2 2 22 4" xfId="208" xr:uid="{00000000-0005-0000-0000-0000CF000000}"/>
    <cellStyle name="Comma 2 2 22 5" xfId="209" xr:uid="{00000000-0005-0000-0000-0000D0000000}"/>
    <cellStyle name="Comma 2 2 22 6" xfId="210" xr:uid="{00000000-0005-0000-0000-0000D1000000}"/>
    <cellStyle name="Comma 2 2 23" xfId="211" xr:uid="{00000000-0005-0000-0000-0000D2000000}"/>
    <cellStyle name="Comma 2 2 23 2" xfId="212" xr:uid="{00000000-0005-0000-0000-0000D3000000}"/>
    <cellStyle name="Comma 2 2 23 3" xfId="213" xr:uid="{00000000-0005-0000-0000-0000D4000000}"/>
    <cellStyle name="Comma 2 2 23 4" xfId="214" xr:uid="{00000000-0005-0000-0000-0000D5000000}"/>
    <cellStyle name="Comma 2 2 23 5" xfId="215" xr:uid="{00000000-0005-0000-0000-0000D6000000}"/>
    <cellStyle name="Comma 2 2 23 6" xfId="216" xr:uid="{00000000-0005-0000-0000-0000D7000000}"/>
    <cellStyle name="Comma 2 2 24" xfId="217" xr:uid="{00000000-0005-0000-0000-0000D8000000}"/>
    <cellStyle name="Comma 2 2 24 2" xfId="218" xr:uid="{00000000-0005-0000-0000-0000D9000000}"/>
    <cellStyle name="Comma 2 2 24 3" xfId="219" xr:uid="{00000000-0005-0000-0000-0000DA000000}"/>
    <cellStyle name="Comma 2 2 24 4" xfId="220" xr:uid="{00000000-0005-0000-0000-0000DB000000}"/>
    <cellStyle name="Comma 2 2 24 5" xfId="221" xr:uid="{00000000-0005-0000-0000-0000DC000000}"/>
    <cellStyle name="Comma 2 2 24 6" xfId="222" xr:uid="{00000000-0005-0000-0000-0000DD000000}"/>
    <cellStyle name="Comma 2 2 25" xfId="223" xr:uid="{00000000-0005-0000-0000-0000DE000000}"/>
    <cellStyle name="Comma 2 2 25 2" xfId="224" xr:uid="{00000000-0005-0000-0000-0000DF000000}"/>
    <cellStyle name="Comma 2 2 25 3" xfId="225" xr:uid="{00000000-0005-0000-0000-0000E0000000}"/>
    <cellStyle name="Comma 2 2 25 4" xfId="226" xr:uid="{00000000-0005-0000-0000-0000E1000000}"/>
    <cellStyle name="Comma 2 2 25 5" xfId="227" xr:uid="{00000000-0005-0000-0000-0000E2000000}"/>
    <cellStyle name="Comma 2 2 25 6" xfId="228" xr:uid="{00000000-0005-0000-0000-0000E3000000}"/>
    <cellStyle name="Comma 2 2 26" xfId="229" xr:uid="{00000000-0005-0000-0000-0000E4000000}"/>
    <cellStyle name="Comma 2 2 26 2" xfId="230" xr:uid="{00000000-0005-0000-0000-0000E5000000}"/>
    <cellStyle name="Comma 2 2 26 3" xfId="231" xr:uid="{00000000-0005-0000-0000-0000E6000000}"/>
    <cellStyle name="Comma 2 2 26 4" xfId="232" xr:uid="{00000000-0005-0000-0000-0000E7000000}"/>
    <cellStyle name="Comma 2 2 26 5" xfId="233" xr:uid="{00000000-0005-0000-0000-0000E8000000}"/>
    <cellStyle name="Comma 2 2 26 6" xfId="234" xr:uid="{00000000-0005-0000-0000-0000E9000000}"/>
    <cellStyle name="Comma 2 2 27" xfId="235" xr:uid="{00000000-0005-0000-0000-0000EA000000}"/>
    <cellStyle name="Comma 2 2 28" xfId="236" xr:uid="{00000000-0005-0000-0000-0000EB000000}"/>
    <cellStyle name="Comma 2 2 29" xfId="237" xr:uid="{00000000-0005-0000-0000-0000EC000000}"/>
    <cellStyle name="Comma 2 2 3" xfId="238" xr:uid="{00000000-0005-0000-0000-0000ED000000}"/>
    <cellStyle name="Comma 2 2 3 2" xfId="239" xr:uid="{00000000-0005-0000-0000-0000EE000000}"/>
    <cellStyle name="Comma 2 2 3 3" xfId="240" xr:uid="{00000000-0005-0000-0000-0000EF000000}"/>
    <cellStyle name="Comma 2 2 3 4" xfId="241" xr:uid="{00000000-0005-0000-0000-0000F0000000}"/>
    <cellStyle name="Comma 2 2 3 5" xfId="242" xr:uid="{00000000-0005-0000-0000-0000F1000000}"/>
    <cellStyle name="Comma 2 2 3 6" xfId="243" xr:uid="{00000000-0005-0000-0000-0000F2000000}"/>
    <cellStyle name="Comma 2 2 30" xfId="244" xr:uid="{00000000-0005-0000-0000-0000F3000000}"/>
    <cellStyle name="Comma 2 2 31" xfId="245" xr:uid="{00000000-0005-0000-0000-0000F4000000}"/>
    <cellStyle name="Comma 2 2 32" xfId="246" xr:uid="{00000000-0005-0000-0000-0000F5000000}"/>
    <cellStyle name="Comma 2 2 33" xfId="247" xr:uid="{00000000-0005-0000-0000-0000F6000000}"/>
    <cellStyle name="Comma 2 2 34" xfId="248" xr:uid="{00000000-0005-0000-0000-0000F7000000}"/>
    <cellStyle name="Comma 2 2 4" xfId="249" xr:uid="{00000000-0005-0000-0000-0000F8000000}"/>
    <cellStyle name="Comma 2 2 4 2" xfId="250" xr:uid="{00000000-0005-0000-0000-0000F9000000}"/>
    <cellStyle name="Comma 2 2 4 3" xfId="251" xr:uid="{00000000-0005-0000-0000-0000FA000000}"/>
    <cellStyle name="Comma 2 2 4 4" xfId="252" xr:uid="{00000000-0005-0000-0000-0000FB000000}"/>
    <cellStyle name="Comma 2 2 4 5" xfId="253" xr:uid="{00000000-0005-0000-0000-0000FC000000}"/>
    <cellStyle name="Comma 2 2 4 6" xfId="254" xr:uid="{00000000-0005-0000-0000-0000FD000000}"/>
    <cellStyle name="Comma 2 2 5" xfId="255" xr:uid="{00000000-0005-0000-0000-0000FE000000}"/>
    <cellStyle name="Comma 2 2 5 2" xfId="256" xr:uid="{00000000-0005-0000-0000-0000FF000000}"/>
    <cellStyle name="Comma 2 2 5 3" xfId="257" xr:uid="{00000000-0005-0000-0000-000000010000}"/>
    <cellStyle name="Comma 2 2 5 4" xfId="258" xr:uid="{00000000-0005-0000-0000-000001010000}"/>
    <cellStyle name="Comma 2 2 5 5" xfId="259" xr:uid="{00000000-0005-0000-0000-000002010000}"/>
    <cellStyle name="Comma 2 2 5 6" xfId="260" xr:uid="{00000000-0005-0000-0000-000003010000}"/>
    <cellStyle name="Comma 2 2 6" xfId="261" xr:uid="{00000000-0005-0000-0000-000004010000}"/>
    <cellStyle name="Comma 2 2 6 2" xfId="262" xr:uid="{00000000-0005-0000-0000-000005010000}"/>
    <cellStyle name="Comma 2 2 6 3" xfId="263" xr:uid="{00000000-0005-0000-0000-000006010000}"/>
    <cellStyle name="Comma 2 2 6 4" xfId="264" xr:uid="{00000000-0005-0000-0000-000007010000}"/>
    <cellStyle name="Comma 2 2 6 5" xfId="265" xr:uid="{00000000-0005-0000-0000-000008010000}"/>
    <cellStyle name="Comma 2 2 6 6" xfId="266" xr:uid="{00000000-0005-0000-0000-000009010000}"/>
    <cellStyle name="Comma 2 2 7" xfId="267" xr:uid="{00000000-0005-0000-0000-00000A010000}"/>
    <cellStyle name="Comma 2 2 7 2" xfId="268" xr:uid="{00000000-0005-0000-0000-00000B010000}"/>
    <cellStyle name="Comma 2 2 7 3" xfId="269" xr:uid="{00000000-0005-0000-0000-00000C010000}"/>
    <cellStyle name="Comma 2 2 7 4" xfId="270" xr:uid="{00000000-0005-0000-0000-00000D010000}"/>
    <cellStyle name="Comma 2 2 7 5" xfId="271" xr:uid="{00000000-0005-0000-0000-00000E010000}"/>
    <cellStyle name="Comma 2 2 7 6" xfId="272" xr:uid="{00000000-0005-0000-0000-00000F010000}"/>
    <cellStyle name="Comma 2 2 8" xfId="273" xr:uid="{00000000-0005-0000-0000-000010010000}"/>
    <cellStyle name="Comma 2 2 8 2" xfId="274" xr:uid="{00000000-0005-0000-0000-000011010000}"/>
    <cellStyle name="Comma 2 2 8 3" xfId="275" xr:uid="{00000000-0005-0000-0000-000012010000}"/>
    <cellStyle name="Comma 2 2 8 4" xfId="276" xr:uid="{00000000-0005-0000-0000-000013010000}"/>
    <cellStyle name="Comma 2 2 8 5" xfId="277" xr:uid="{00000000-0005-0000-0000-000014010000}"/>
    <cellStyle name="Comma 2 2 8 6" xfId="278" xr:uid="{00000000-0005-0000-0000-000015010000}"/>
    <cellStyle name="Comma 2 2 9" xfId="279" xr:uid="{00000000-0005-0000-0000-000016010000}"/>
    <cellStyle name="Comma 2 2 9 2" xfId="280" xr:uid="{00000000-0005-0000-0000-000017010000}"/>
    <cellStyle name="Comma 2 2 9 3" xfId="281" xr:uid="{00000000-0005-0000-0000-000018010000}"/>
    <cellStyle name="Comma 2 2 9 4" xfId="282" xr:uid="{00000000-0005-0000-0000-000019010000}"/>
    <cellStyle name="Comma 2 2 9 5" xfId="283" xr:uid="{00000000-0005-0000-0000-00001A010000}"/>
    <cellStyle name="Comma 2 2 9 6" xfId="284" xr:uid="{00000000-0005-0000-0000-00001B010000}"/>
    <cellStyle name="Comma 2 20" xfId="285" xr:uid="{00000000-0005-0000-0000-00001C010000}"/>
    <cellStyle name="Comma 2 21" xfId="286" xr:uid="{00000000-0005-0000-0000-00001D010000}"/>
    <cellStyle name="Comma 2 22" xfId="287" xr:uid="{00000000-0005-0000-0000-00001E010000}"/>
    <cellStyle name="Comma 2 23" xfId="288" xr:uid="{00000000-0005-0000-0000-00001F010000}"/>
    <cellStyle name="Comma 2 24" xfId="289" xr:uid="{00000000-0005-0000-0000-000020010000}"/>
    <cellStyle name="Comma 2 25" xfId="290" xr:uid="{00000000-0005-0000-0000-000021010000}"/>
    <cellStyle name="Comma 2 26" xfId="291" xr:uid="{00000000-0005-0000-0000-000022010000}"/>
    <cellStyle name="Comma 2 27" xfId="292" xr:uid="{00000000-0005-0000-0000-000023010000}"/>
    <cellStyle name="Comma 2 27 2" xfId="293" xr:uid="{00000000-0005-0000-0000-000024010000}"/>
    <cellStyle name="Comma 2 27 3" xfId="294" xr:uid="{00000000-0005-0000-0000-000025010000}"/>
    <cellStyle name="Comma 2 27 4" xfId="295" xr:uid="{00000000-0005-0000-0000-000026010000}"/>
    <cellStyle name="Comma 2 27 5" xfId="296" xr:uid="{00000000-0005-0000-0000-000027010000}"/>
    <cellStyle name="Comma 2 27 6" xfId="297" xr:uid="{00000000-0005-0000-0000-000028010000}"/>
    <cellStyle name="Comma 2 28" xfId="298" xr:uid="{00000000-0005-0000-0000-000029010000}"/>
    <cellStyle name="Comma 2 29" xfId="299" xr:uid="{00000000-0005-0000-0000-00002A010000}"/>
    <cellStyle name="Comma 2 3" xfId="300" xr:uid="{00000000-0005-0000-0000-00002B010000}"/>
    <cellStyle name="Comma 2 3 2" xfId="301" xr:uid="{00000000-0005-0000-0000-00002C010000}"/>
    <cellStyle name="Comma 2 3 3" xfId="302" xr:uid="{00000000-0005-0000-0000-00002D010000}"/>
    <cellStyle name="Comma 2 3 4" xfId="303" xr:uid="{00000000-0005-0000-0000-00002E010000}"/>
    <cellStyle name="Comma 2 3 5" xfId="304" xr:uid="{00000000-0005-0000-0000-00002F010000}"/>
    <cellStyle name="Comma 2 30" xfId="305" xr:uid="{00000000-0005-0000-0000-000030010000}"/>
    <cellStyle name="Comma 2 31" xfId="306" xr:uid="{00000000-0005-0000-0000-000031010000}"/>
    <cellStyle name="Comma 2 32" xfId="307" xr:uid="{00000000-0005-0000-0000-000032010000}"/>
    <cellStyle name="Comma 2 33" xfId="308" xr:uid="{00000000-0005-0000-0000-000033010000}"/>
    <cellStyle name="Comma 2 34" xfId="309" xr:uid="{00000000-0005-0000-0000-000034010000}"/>
    <cellStyle name="Comma 2 35" xfId="310" xr:uid="{00000000-0005-0000-0000-000035010000}"/>
    <cellStyle name="Comma 2 36" xfId="311" xr:uid="{00000000-0005-0000-0000-000036010000}"/>
    <cellStyle name="Comma 2 37" xfId="312" xr:uid="{00000000-0005-0000-0000-000037010000}"/>
    <cellStyle name="Comma 2 37 2" xfId="313" xr:uid="{00000000-0005-0000-0000-000038010000}"/>
    <cellStyle name="Comma 2 38" xfId="314" xr:uid="{00000000-0005-0000-0000-000039010000}"/>
    <cellStyle name="Comma 2 39" xfId="315" xr:uid="{00000000-0005-0000-0000-00003A010000}"/>
    <cellStyle name="Comma 2 4" xfId="316" xr:uid="{00000000-0005-0000-0000-00003B010000}"/>
    <cellStyle name="Comma 2 4 2" xfId="317" xr:uid="{00000000-0005-0000-0000-00003C010000}"/>
    <cellStyle name="Comma 2 4 3" xfId="318" xr:uid="{00000000-0005-0000-0000-00003D010000}"/>
    <cellStyle name="Comma 2 4 4" xfId="319" xr:uid="{00000000-0005-0000-0000-00003E010000}"/>
    <cellStyle name="Comma 2 40" xfId="320" xr:uid="{00000000-0005-0000-0000-00003F010000}"/>
    <cellStyle name="Comma 2 5" xfId="321" xr:uid="{00000000-0005-0000-0000-000040010000}"/>
    <cellStyle name="Comma 2 5 2" xfId="322" xr:uid="{00000000-0005-0000-0000-000041010000}"/>
    <cellStyle name="Comma 2 6" xfId="323" xr:uid="{00000000-0005-0000-0000-000042010000}"/>
    <cellStyle name="Comma 2 6 2" xfId="324" xr:uid="{00000000-0005-0000-0000-000043010000}"/>
    <cellStyle name="Comma 2 6 3" xfId="325" xr:uid="{00000000-0005-0000-0000-000044010000}"/>
    <cellStyle name="Comma 2 7" xfId="326" xr:uid="{00000000-0005-0000-0000-000045010000}"/>
    <cellStyle name="Comma 2 8" xfId="327" xr:uid="{00000000-0005-0000-0000-000046010000}"/>
    <cellStyle name="Comma 2 9" xfId="328" xr:uid="{00000000-0005-0000-0000-000047010000}"/>
    <cellStyle name="Comma 20" xfId="329" xr:uid="{00000000-0005-0000-0000-000048010000}"/>
    <cellStyle name="Comma 20 2" xfId="330" xr:uid="{00000000-0005-0000-0000-000049010000}"/>
    <cellStyle name="Comma 20 2 2" xfId="331" xr:uid="{00000000-0005-0000-0000-00004A010000}"/>
    <cellStyle name="Comma 20 3" xfId="332" xr:uid="{00000000-0005-0000-0000-00004B010000}"/>
    <cellStyle name="Comma 21" xfId="333" xr:uid="{00000000-0005-0000-0000-00004C010000}"/>
    <cellStyle name="Comma 21 2" xfId="334" xr:uid="{00000000-0005-0000-0000-00004D010000}"/>
    <cellStyle name="Comma 21 2 2" xfId="335" xr:uid="{00000000-0005-0000-0000-00004E010000}"/>
    <cellStyle name="Comma 21 3" xfId="336" xr:uid="{00000000-0005-0000-0000-00004F010000}"/>
    <cellStyle name="Comma 22" xfId="337" xr:uid="{00000000-0005-0000-0000-000050010000}"/>
    <cellStyle name="Comma 22 2" xfId="338" xr:uid="{00000000-0005-0000-0000-000051010000}"/>
    <cellStyle name="Comma 22 2 2" xfId="339" xr:uid="{00000000-0005-0000-0000-000052010000}"/>
    <cellStyle name="Comma 22 3" xfId="340" xr:uid="{00000000-0005-0000-0000-000053010000}"/>
    <cellStyle name="Comma 23" xfId="341" xr:uid="{00000000-0005-0000-0000-000054010000}"/>
    <cellStyle name="Comma 23 2" xfId="342" xr:uid="{00000000-0005-0000-0000-000055010000}"/>
    <cellStyle name="Comma 23 2 2" xfId="343" xr:uid="{00000000-0005-0000-0000-000056010000}"/>
    <cellStyle name="Comma 23 3" xfId="344" xr:uid="{00000000-0005-0000-0000-000057010000}"/>
    <cellStyle name="Comma 24" xfId="345" xr:uid="{00000000-0005-0000-0000-000058010000}"/>
    <cellStyle name="Comma 25" xfId="346" xr:uid="{00000000-0005-0000-0000-000059010000}"/>
    <cellStyle name="Comma 26" xfId="347" xr:uid="{00000000-0005-0000-0000-00005A010000}"/>
    <cellStyle name="Comma 27" xfId="348" xr:uid="{00000000-0005-0000-0000-00005B010000}"/>
    <cellStyle name="Comma 28" xfId="349" xr:uid="{00000000-0005-0000-0000-00005C010000}"/>
    <cellStyle name="Comma 29" xfId="350" xr:uid="{00000000-0005-0000-0000-00005D010000}"/>
    <cellStyle name="Comma 3" xfId="351" xr:uid="{00000000-0005-0000-0000-00005E010000}"/>
    <cellStyle name="Comma 3 10" xfId="352" xr:uid="{00000000-0005-0000-0000-00005F010000}"/>
    <cellStyle name="Comma 3 11" xfId="353" xr:uid="{00000000-0005-0000-0000-000060010000}"/>
    <cellStyle name="Comma 3 12" xfId="354" xr:uid="{00000000-0005-0000-0000-000061010000}"/>
    <cellStyle name="Comma 3 13" xfId="355" xr:uid="{00000000-0005-0000-0000-000062010000}"/>
    <cellStyle name="Comma 3 14" xfId="356" xr:uid="{00000000-0005-0000-0000-000063010000}"/>
    <cellStyle name="Comma 3 15" xfId="357" xr:uid="{00000000-0005-0000-0000-000064010000}"/>
    <cellStyle name="Comma 3 15 2" xfId="358" xr:uid="{00000000-0005-0000-0000-000065010000}"/>
    <cellStyle name="Comma 3 16" xfId="359" xr:uid="{00000000-0005-0000-0000-000066010000}"/>
    <cellStyle name="Comma 3 17" xfId="360" xr:uid="{00000000-0005-0000-0000-000067010000}"/>
    <cellStyle name="Comma 3 18" xfId="361" xr:uid="{00000000-0005-0000-0000-000068010000}"/>
    <cellStyle name="Comma 3 19" xfId="362" xr:uid="{00000000-0005-0000-0000-000069010000}"/>
    <cellStyle name="Comma 3 2" xfId="363" xr:uid="{00000000-0005-0000-0000-00006A010000}"/>
    <cellStyle name="Comma 3 2 2" xfId="364" xr:uid="{00000000-0005-0000-0000-00006B010000}"/>
    <cellStyle name="Comma 3 2 2 2" xfId="365" xr:uid="{00000000-0005-0000-0000-00006C010000}"/>
    <cellStyle name="Comma 3 2 3" xfId="366" xr:uid="{00000000-0005-0000-0000-00006D010000}"/>
    <cellStyle name="Comma 3 2 4" xfId="367" xr:uid="{00000000-0005-0000-0000-00006E010000}"/>
    <cellStyle name="Comma 3 2 5" xfId="368" xr:uid="{00000000-0005-0000-0000-00006F010000}"/>
    <cellStyle name="Comma 3 2 6" xfId="369" xr:uid="{00000000-0005-0000-0000-000070010000}"/>
    <cellStyle name="Comma 3 2 7" xfId="370" xr:uid="{00000000-0005-0000-0000-000071010000}"/>
    <cellStyle name="Comma 3 2 8" xfId="371" xr:uid="{00000000-0005-0000-0000-000072010000}"/>
    <cellStyle name="Comma 3 3" xfId="372" xr:uid="{00000000-0005-0000-0000-000073010000}"/>
    <cellStyle name="Comma 3 3 2" xfId="373" xr:uid="{00000000-0005-0000-0000-000074010000}"/>
    <cellStyle name="Comma 3 3 2 2" xfId="374" xr:uid="{00000000-0005-0000-0000-000075010000}"/>
    <cellStyle name="Comma 3 3 3" xfId="375" xr:uid="{00000000-0005-0000-0000-000076010000}"/>
    <cellStyle name="Comma 3 3 3 2" xfId="376" xr:uid="{00000000-0005-0000-0000-000077010000}"/>
    <cellStyle name="Comma 3 3 4" xfId="377" xr:uid="{00000000-0005-0000-0000-000078010000}"/>
    <cellStyle name="Comma 3 4" xfId="378" xr:uid="{00000000-0005-0000-0000-000079010000}"/>
    <cellStyle name="Comma 3 4 2" xfId="379" xr:uid="{00000000-0005-0000-0000-00007A010000}"/>
    <cellStyle name="Comma 3 5" xfId="380" xr:uid="{00000000-0005-0000-0000-00007B010000}"/>
    <cellStyle name="Comma 3 6" xfId="381" xr:uid="{00000000-0005-0000-0000-00007C010000}"/>
    <cellStyle name="Comma 3 7" xfId="382" xr:uid="{00000000-0005-0000-0000-00007D010000}"/>
    <cellStyle name="Comma 3 8" xfId="383" xr:uid="{00000000-0005-0000-0000-00007E010000}"/>
    <cellStyle name="Comma 3 9" xfId="384" xr:uid="{00000000-0005-0000-0000-00007F010000}"/>
    <cellStyle name="Comma 3_Presidential FY 2010_11 " xfId="385" xr:uid="{00000000-0005-0000-0000-000080010000}"/>
    <cellStyle name="Comma 30" xfId="386" xr:uid="{00000000-0005-0000-0000-000081010000}"/>
    <cellStyle name="Comma 31" xfId="387" xr:uid="{00000000-0005-0000-0000-000082010000}"/>
    <cellStyle name="Comma 31 2" xfId="388" xr:uid="{00000000-0005-0000-0000-000083010000}"/>
    <cellStyle name="Comma 31 2 2" xfId="389" xr:uid="{00000000-0005-0000-0000-000084010000}"/>
    <cellStyle name="Comma 31 3" xfId="390" xr:uid="{00000000-0005-0000-0000-000085010000}"/>
    <cellStyle name="Comma 32" xfId="391" xr:uid="{00000000-0005-0000-0000-000086010000}"/>
    <cellStyle name="Comma 33" xfId="392" xr:uid="{00000000-0005-0000-0000-000087010000}"/>
    <cellStyle name="Comma 34" xfId="393" xr:uid="{00000000-0005-0000-0000-000088010000}"/>
    <cellStyle name="Comma 35" xfId="394" xr:uid="{00000000-0005-0000-0000-000089010000}"/>
    <cellStyle name="Comma 36" xfId="395" xr:uid="{00000000-0005-0000-0000-00008A010000}"/>
    <cellStyle name="Comma 37" xfId="396" xr:uid="{00000000-0005-0000-0000-00008B010000}"/>
    <cellStyle name="Comma 38" xfId="397" xr:uid="{00000000-0005-0000-0000-00008C010000}"/>
    <cellStyle name="Comma 39" xfId="398" xr:uid="{00000000-0005-0000-0000-00008D010000}"/>
    <cellStyle name="Comma 4" xfId="399" xr:uid="{00000000-0005-0000-0000-00008E010000}"/>
    <cellStyle name="Comma 4 10" xfId="400" xr:uid="{00000000-0005-0000-0000-00008F010000}"/>
    <cellStyle name="Comma 4 11" xfId="401" xr:uid="{00000000-0005-0000-0000-000090010000}"/>
    <cellStyle name="Comma 4 12" xfId="402" xr:uid="{00000000-0005-0000-0000-000091010000}"/>
    <cellStyle name="Comma 4 13" xfId="403" xr:uid="{00000000-0005-0000-0000-000092010000}"/>
    <cellStyle name="Comma 4 14" xfId="404" xr:uid="{00000000-0005-0000-0000-000093010000}"/>
    <cellStyle name="Comma 4 15" xfId="405" xr:uid="{00000000-0005-0000-0000-000094010000}"/>
    <cellStyle name="Comma 4 2" xfId="406" xr:uid="{00000000-0005-0000-0000-000095010000}"/>
    <cellStyle name="Comma 4 2 2" xfId="407" xr:uid="{00000000-0005-0000-0000-000096010000}"/>
    <cellStyle name="Comma 4 2 2 2" xfId="408" xr:uid="{00000000-0005-0000-0000-000097010000}"/>
    <cellStyle name="Comma 4 2 2 3" xfId="409" xr:uid="{00000000-0005-0000-0000-000098010000}"/>
    <cellStyle name="Comma 4 2 3" xfId="410" xr:uid="{00000000-0005-0000-0000-000099010000}"/>
    <cellStyle name="Comma 4 2 4" xfId="411" xr:uid="{00000000-0005-0000-0000-00009A010000}"/>
    <cellStyle name="Comma 4 3" xfId="412" xr:uid="{00000000-0005-0000-0000-00009B010000}"/>
    <cellStyle name="Comma 4 3 2" xfId="413" xr:uid="{00000000-0005-0000-0000-00009C010000}"/>
    <cellStyle name="Comma 4 3 2 2" xfId="414" xr:uid="{00000000-0005-0000-0000-00009D010000}"/>
    <cellStyle name="Comma 4 3 2 2 2" xfId="415" xr:uid="{00000000-0005-0000-0000-00009E010000}"/>
    <cellStyle name="Comma 4 3 2 3" xfId="416" xr:uid="{00000000-0005-0000-0000-00009F010000}"/>
    <cellStyle name="Comma 4 3 3" xfId="417" xr:uid="{00000000-0005-0000-0000-0000A0010000}"/>
    <cellStyle name="Comma 4 4" xfId="418" xr:uid="{00000000-0005-0000-0000-0000A1010000}"/>
    <cellStyle name="Comma 4 4 2" xfId="419" xr:uid="{00000000-0005-0000-0000-0000A2010000}"/>
    <cellStyle name="Comma 4 5" xfId="420" xr:uid="{00000000-0005-0000-0000-0000A3010000}"/>
    <cellStyle name="Comma 4 5 2" xfId="421" xr:uid="{00000000-0005-0000-0000-0000A4010000}"/>
    <cellStyle name="Comma 4 6" xfId="422" xr:uid="{00000000-0005-0000-0000-0000A5010000}"/>
    <cellStyle name="Comma 4 6 2" xfId="423" xr:uid="{00000000-0005-0000-0000-0000A6010000}"/>
    <cellStyle name="Comma 4 7" xfId="424" xr:uid="{00000000-0005-0000-0000-0000A7010000}"/>
    <cellStyle name="Comma 4 7 2" xfId="425" xr:uid="{00000000-0005-0000-0000-0000A8010000}"/>
    <cellStyle name="Comma 4 7 3" xfId="426" xr:uid="{00000000-0005-0000-0000-0000A9010000}"/>
    <cellStyle name="Comma 4 7 4" xfId="427" xr:uid="{00000000-0005-0000-0000-0000AA010000}"/>
    <cellStyle name="Comma 4 8" xfId="428" xr:uid="{00000000-0005-0000-0000-0000AB010000}"/>
    <cellStyle name="Comma 4 8 2" xfId="429" xr:uid="{00000000-0005-0000-0000-0000AC010000}"/>
    <cellStyle name="Comma 4 8 3" xfId="430" xr:uid="{00000000-0005-0000-0000-0000AD010000}"/>
    <cellStyle name="Comma 4 8 4" xfId="431" xr:uid="{00000000-0005-0000-0000-0000AE010000}"/>
    <cellStyle name="Comma 4 9" xfId="432" xr:uid="{00000000-0005-0000-0000-0000AF010000}"/>
    <cellStyle name="Comma 5" xfId="433" xr:uid="{00000000-0005-0000-0000-0000B0010000}"/>
    <cellStyle name="Comma 5 2" xfId="434" xr:uid="{00000000-0005-0000-0000-0000B1010000}"/>
    <cellStyle name="Comma 5 2 2" xfId="435" xr:uid="{00000000-0005-0000-0000-0000B2010000}"/>
    <cellStyle name="Comma 5 2 3" xfId="436" xr:uid="{00000000-0005-0000-0000-0000B3010000}"/>
    <cellStyle name="Comma 5 2 4" xfId="437" xr:uid="{00000000-0005-0000-0000-0000B4010000}"/>
    <cellStyle name="Comma 5 2 5" xfId="438" xr:uid="{00000000-0005-0000-0000-0000B5010000}"/>
    <cellStyle name="Comma 5 2 6" xfId="439" xr:uid="{00000000-0005-0000-0000-0000B6010000}"/>
    <cellStyle name="Comma 5 2 7" xfId="440" xr:uid="{00000000-0005-0000-0000-0000B7010000}"/>
    <cellStyle name="Comma 5 2 8" xfId="441" xr:uid="{00000000-0005-0000-0000-0000B8010000}"/>
    <cellStyle name="Comma 5 3" xfId="442" xr:uid="{00000000-0005-0000-0000-0000B9010000}"/>
    <cellStyle name="Comma 5 3 2" xfId="443" xr:uid="{00000000-0005-0000-0000-0000BA010000}"/>
    <cellStyle name="Comma 5 4" xfId="444" xr:uid="{00000000-0005-0000-0000-0000BB010000}"/>
    <cellStyle name="Comma 5 4 2" xfId="445" xr:uid="{00000000-0005-0000-0000-0000BC010000}"/>
    <cellStyle name="Comma 5 5" xfId="446" xr:uid="{00000000-0005-0000-0000-0000BD010000}"/>
    <cellStyle name="Comma 5 6" xfId="447" xr:uid="{00000000-0005-0000-0000-0000BE010000}"/>
    <cellStyle name="Comma 5 7" xfId="448" xr:uid="{00000000-0005-0000-0000-0000BF010000}"/>
    <cellStyle name="Comma 5 8" xfId="449" xr:uid="{00000000-0005-0000-0000-0000C0010000}"/>
    <cellStyle name="Comma 6" xfId="450" xr:uid="{00000000-0005-0000-0000-0000C1010000}"/>
    <cellStyle name="Comma 6 2" xfId="451" xr:uid="{00000000-0005-0000-0000-0000C2010000}"/>
    <cellStyle name="Comma 6 2 2" xfId="452" xr:uid="{00000000-0005-0000-0000-0000C3010000}"/>
    <cellStyle name="Comma 6 2 3" xfId="453" xr:uid="{00000000-0005-0000-0000-0000C4010000}"/>
    <cellStyle name="Comma 6 2 4" xfId="454" xr:uid="{00000000-0005-0000-0000-0000C5010000}"/>
    <cellStyle name="Comma 6 3" xfId="455" xr:uid="{00000000-0005-0000-0000-0000C6010000}"/>
    <cellStyle name="Comma 6 3 2" xfId="456" xr:uid="{00000000-0005-0000-0000-0000C7010000}"/>
    <cellStyle name="Comma 6 3 2 2" xfId="457" xr:uid="{00000000-0005-0000-0000-0000C8010000}"/>
    <cellStyle name="Comma 6 4" xfId="458" xr:uid="{00000000-0005-0000-0000-0000C9010000}"/>
    <cellStyle name="Comma 6 4 2" xfId="459" xr:uid="{00000000-0005-0000-0000-0000CA010000}"/>
    <cellStyle name="Comma 6 4 3" xfId="460" xr:uid="{00000000-0005-0000-0000-0000CB010000}"/>
    <cellStyle name="Comma 6 5" xfId="461" xr:uid="{00000000-0005-0000-0000-0000CC010000}"/>
    <cellStyle name="Comma 6 6" xfId="462" xr:uid="{00000000-0005-0000-0000-0000CD010000}"/>
    <cellStyle name="Comma 6 7" xfId="463" xr:uid="{00000000-0005-0000-0000-0000CE010000}"/>
    <cellStyle name="Comma 7" xfId="464" xr:uid="{00000000-0005-0000-0000-0000CF010000}"/>
    <cellStyle name="Comma 7 2" xfId="465" xr:uid="{00000000-0005-0000-0000-0000D0010000}"/>
    <cellStyle name="Comma 7 2 2" xfId="466" xr:uid="{00000000-0005-0000-0000-0000D1010000}"/>
    <cellStyle name="Comma 7 2 2 2" xfId="467" xr:uid="{00000000-0005-0000-0000-0000D2010000}"/>
    <cellStyle name="Comma 7 2 3" xfId="468" xr:uid="{00000000-0005-0000-0000-0000D3010000}"/>
    <cellStyle name="Comma 7 2 4" xfId="469" xr:uid="{00000000-0005-0000-0000-0000D4010000}"/>
    <cellStyle name="Comma 7 3" xfId="470" xr:uid="{00000000-0005-0000-0000-0000D5010000}"/>
    <cellStyle name="Comma 7 3 2" xfId="471" xr:uid="{00000000-0005-0000-0000-0000D6010000}"/>
    <cellStyle name="Comma 7 3 2 2" xfId="472" xr:uid="{00000000-0005-0000-0000-0000D7010000}"/>
    <cellStyle name="Comma 7 3 3" xfId="473" xr:uid="{00000000-0005-0000-0000-0000D8010000}"/>
    <cellStyle name="Comma 7 4" xfId="474" xr:uid="{00000000-0005-0000-0000-0000D9010000}"/>
    <cellStyle name="Comma 7 5" xfId="475" xr:uid="{00000000-0005-0000-0000-0000DA010000}"/>
    <cellStyle name="Comma 7 6" xfId="476" xr:uid="{00000000-0005-0000-0000-0000DB010000}"/>
    <cellStyle name="Comma 7 7" xfId="477" xr:uid="{00000000-0005-0000-0000-0000DC010000}"/>
    <cellStyle name="Comma 7 8" xfId="478" xr:uid="{00000000-0005-0000-0000-0000DD010000}"/>
    <cellStyle name="Comma 8" xfId="479" xr:uid="{00000000-0005-0000-0000-0000DE010000}"/>
    <cellStyle name="Comma 8 2" xfId="480" xr:uid="{00000000-0005-0000-0000-0000DF010000}"/>
    <cellStyle name="Comma 8 2 2" xfId="481" xr:uid="{00000000-0005-0000-0000-0000E0010000}"/>
    <cellStyle name="Comma 8 3" xfId="482" xr:uid="{00000000-0005-0000-0000-0000E1010000}"/>
    <cellStyle name="Comma 8 3 2" xfId="483" xr:uid="{00000000-0005-0000-0000-0000E2010000}"/>
    <cellStyle name="Comma 8 4" xfId="484" xr:uid="{00000000-0005-0000-0000-0000E3010000}"/>
    <cellStyle name="Comma 8 5" xfId="485" xr:uid="{00000000-0005-0000-0000-0000E4010000}"/>
    <cellStyle name="Comma 8 6" xfId="486" xr:uid="{00000000-0005-0000-0000-0000E5010000}"/>
    <cellStyle name="Comma 8 7" xfId="487" xr:uid="{00000000-0005-0000-0000-0000E6010000}"/>
    <cellStyle name="Comma 9" xfId="488" xr:uid="{00000000-0005-0000-0000-0000E7010000}"/>
    <cellStyle name="Comma 9 2" xfId="489" xr:uid="{00000000-0005-0000-0000-0000E8010000}"/>
    <cellStyle name="Comma 9 2 2" xfId="490" xr:uid="{00000000-0005-0000-0000-0000E9010000}"/>
    <cellStyle name="Comma 9 3" xfId="491" xr:uid="{00000000-0005-0000-0000-0000EA010000}"/>
    <cellStyle name="Comma 9 3 2" xfId="492" xr:uid="{00000000-0005-0000-0000-0000EB010000}"/>
    <cellStyle name="Comma 9 4" xfId="493" xr:uid="{00000000-0005-0000-0000-0000EC010000}"/>
    <cellStyle name="Comma 9 5" xfId="494" xr:uid="{00000000-0005-0000-0000-0000ED010000}"/>
    <cellStyle name="Comma 9 6" xfId="495" xr:uid="{00000000-0005-0000-0000-0000EE010000}"/>
    <cellStyle name="Hyperlink" xfId="872" builtinId="8"/>
    <cellStyle name="Hyperlink 2" xfId="496" xr:uid="{00000000-0005-0000-0000-0000EF010000}"/>
    <cellStyle name="Hyperlink 2 2" xfId="497" xr:uid="{00000000-0005-0000-0000-0000F0010000}"/>
    <cellStyle name="Hyperlink 2 2 2" xfId="498" xr:uid="{00000000-0005-0000-0000-0000F1010000}"/>
    <cellStyle name="Hyperlink 2_Draft Budget_Term 1 March 09" xfId="499" xr:uid="{00000000-0005-0000-0000-0000F2010000}"/>
    <cellStyle name="Hyperlink 3" xfId="500" xr:uid="{00000000-0005-0000-0000-0000F3010000}"/>
    <cellStyle name="Hyperlink 4" xfId="501" xr:uid="{00000000-0005-0000-0000-0000F4010000}"/>
    <cellStyle name="imf-one decimal" xfId="502" xr:uid="{00000000-0005-0000-0000-0000F5010000}"/>
    <cellStyle name="imf-zero decimal" xfId="503" xr:uid="{00000000-0005-0000-0000-0000F6010000}"/>
    <cellStyle name="Manual" xfId="504" xr:uid="{00000000-0005-0000-0000-0000F7010000}"/>
    <cellStyle name="Milliers [0]_Encours - Apr rééch" xfId="505" xr:uid="{00000000-0005-0000-0000-0000F8010000}"/>
    <cellStyle name="Milliers_Encours - Apr rééch" xfId="506" xr:uid="{00000000-0005-0000-0000-0000F9010000}"/>
    <cellStyle name="Monétaire [0]_Encours - Apr rééch" xfId="507" xr:uid="{00000000-0005-0000-0000-0000FA010000}"/>
    <cellStyle name="Monétaire_Encours - Apr rééch" xfId="508" xr:uid="{00000000-0005-0000-0000-0000FB010000}"/>
    <cellStyle name="Normal" xfId="0" builtinId="0"/>
    <cellStyle name="Normal - Style1" xfId="509" xr:uid="{00000000-0005-0000-0000-0000FD010000}"/>
    <cellStyle name="Normal - Style2" xfId="510" xr:uid="{00000000-0005-0000-0000-0000FE010000}"/>
    <cellStyle name="Normal - Style3" xfId="511" xr:uid="{00000000-0005-0000-0000-0000FF010000}"/>
    <cellStyle name="Normal - Style4" xfId="512" xr:uid="{00000000-0005-0000-0000-000000020000}"/>
    <cellStyle name="Normal 10" xfId="513" xr:uid="{00000000-0005-0000-0000-000001020000}"/>
    <cellStyle name="Normal 10 2" xfId="514" xr:uid="{00000000-0005-0000-0000-000002020000}"/>
    <cellStyle name="Normal 10 2 2" xfId="515" xr:uid="{00000000-0005-0000-0000-000003020000}"/>
    <cellStyle name="Normal 10 3" xfId="516" xr:uid="{00000000-0005-0000-0000-000004020000}"/>
    <cellStyle name="Normal 10 4" xfId="517" xr:uid="{00000000-0005-0000-0000-000005020000}"/>
    <cellStyle name="Normal 11" xfId="518" xr:uid="{00000000-0005-0000-0000-000006020000}"/>
    <cellStyle name="Normal 11 2" xfId="519" xr:uid="{00000000-0005-0000-0000-000007020000}"/>
    <cellStyle name="Normal 11 2 2" xfId="520" xr:uid="{00000000-0005-0000-0000-000008020000}"/>
    <cellStyle name="Normal 11 3" xfId="521" xr:uid="{00000000-0005-0000-0000-000009020000}"/>
    <cellStyle name="Normal 11 4" xfId="522" xr:uid="{00000000-0005-0000-0000-00000A020000}"/>
    <cellStyle name="Normal 12" xfId="523" xr:uid="{00000000-0005-0000-0000-00000B020000}"/>
    <cellStyle name="Normal 12 2" xfId="524" xr:uid="{00000000-0005-0000-0000-00000C020000}"/>
    <cellStyle name="Normal 12 2 2" xfId="525" xr:uid="{00000000-0005-0000-0000-00000D020000}"/>
    <cellStyle name="Normal 12 3" xfId="526" xr:uid="{00000000-0005-0000-0000-00000E020000}"/>
    <cellStyle name="Normal 12 4" xfId="527" xr:uid="{00000000-0005-0000-0000-00000F020000}"/>
    <cellStyle name="Normal 12 5" xfId="528" xr:uid="{00000000-0005-0000-0000-000010020000}"/>
    <cellStyle name="Normal 12 6" xfId="529" xr:uid="{00000000-0005-0000-0000-000011020000}"/>
    <cellStyle name="Normal 13" xfId="530" xr:uid="{00000000-0005-0000-0000-000012020000}"/>
    <cellStyle name="Normal 13 2" xfId="531" xr:uid="{00000000-0005-0000-0000-000013020000}"/>
    <cellStyle name="Normal 13 2 2" xfId="532" xr:uid="{00000000-0005-0000-0000-000014020000}"/>
    <cellStyle name="Normal 13 3" xfId="533" xr:uid="{00000000-0005-0000-0000-000015020000}"/>
    <cellStyle name="Normal 13 4" xfId="534" xr:uid="{00000000-0005-0000-0000-000016020000}"/>
    <cellStyle name="Normal 13 5" xfId="535" xr:uid="{00000000-0005-0000-0000-000017020000}"/>
    <cellStyle name="Normal 13 6" xfId="536" xr:uid="{00000000-0005-0000-0000-000018020000}"/>
    <cellStyle name="Normal 14" xfId="537" xr:uid="{00000000-0005-0000-0000-000019020000}"/>
    <cellStyle name="Normal 14 2" xfId="538" xr:uid="{00000000-0005-0000-0000-00001A020000}"/>
    <cellStyle name="Normal 14 3" xfId="539" xr:uid="{00000000-0005-0000-0000-00001B020000}"/>
    <cellStyle name="Normal 14 4" xfId="540" xr:uid="{00000000-0005-0000-0000-00001C020000}"/>
    <cellStyle name="Normal 15" xfId="541" xr:uid="{00000000-0005-0000-0000-00001D020000}"/>
    <cellStyle name="Normal 15 2" xfId="542" xr:uid="{00000000-0005-0000-0000-00001E020000}"/>
    <cellStyle name="Normal 15 3" xfId="543" xr:uid="{00000000-0005-0000-0000-00001F020000}"/>
    <cellStyle name="Normal 16" xfId="544" xr:uid="{00000000-0005-0000-0000-000020020000}"/>
    <cellStyle name="Normal 16 2" xfId="545" xr:uid="{00000000-0005-0000-0000-000021020000}"/>
    <cellStyle name="Normal 16 3" xfId="546" xr:uid="{00000000-0005-0000-0000-000022020000}"/>
    <cellStyle name="Normal 17" xfId="547" xr:uid="{00000000-0005-0000-0000-000023020000}"/>
    <cellStyle name="Normal 17 2" xfId="548" xr:uid="{00000000-0005-0000-0000-000024020000}"/>
    <cellStyle name="Normal 17 3" xfId="549" xr:uid="{00000000-0005-0000-0000-000025020000}"/>
    <cellStyle name="Normal 18" xfId="550" xr:uid="{00000000-0005-0000-0000-000026020000}"/>
    <cellStyle name="Normal 18 2" xfId="551" xr:uid="{00000000-0005-0000-0000-000027020000}"/>
    <cellStyle name="Normal 18 3" xfId="552" xr:uid="{00000000-0005-0000-0000-000028020000}"/>
    <cellStyle name="Normal 19" xfId="553" xr:uid="{00000000-0005-0000-0000-000029020000}"/>
    <cellStyle name="Normal 2" xfId="554" xr:uid="{00000000-0005-0000-0000-00002A020000}"/>
    <cellStyle name="Normal 2 10" xfId="555" xr:uid="{00000000-0005-0000-0000-00002B020000}"/>
    <cellStyle name="Normal 2 10 2" xfId="556" xr:uid="{00000000-0005-0000-0000-00002C020000}"/>
    <cellStyle name="Normal 2 11" xfId="557" xr:uid="{00000000-0005-0000-0000-00002D020000}"/>
    <cellStyle name="Normal 2 11 2" xfId="558" xr:uid="{00000000-0005-0000-0000-00002E020000}"/>
    <cellStyle name="Normal 2 12" xfId="559" xr:uid="{00000000-0005-0000-0000-00002F020000}"/>
    <cellStyle name="Normal 2 13" xfId="560" xr:uid="{00000000-0005-0000-0000-000030020000}"/>
    <cellStyle name="Normal 2 14" xfId="561" xr:uid="{00000000-0005-0000-0000-000031020000}"/>
    <cellStyle name="Normal 2 15" xfId="562" xr:uid="{00000000-0005-0000-0000-000032020000}"/>
    <cellStyle name="Normal 2 16" xfId="563" xr:uid="{00000000-0005-0000-0000-000033020000}"/>
    <cellStyle name="Normal 2 17" xfId="564" xr:uid="{00000000-0005-0000-0000-000034020000}"/>
    <cellStyle name="Normal 2 17 2" xfId="565" xr:uid="{00000000-0005-0000-0000-000035020000}"/>
    <cellStyle name="Normal 2 17 2 2" xfId="566" xr:uid="{00000000-0005-0000-0000-000036020000}"/>
    <cellStyle name="Normal 2 17 2 2 2" xfId="567" xr:uid="{00000000-0005-0000-0000-000037020000}"/>
    <cellStyle name="Normal 2 17 2 2 2 3" xfId="568" xr:uid="{00000000-0005-0000-0000-000038020000}"/>
    <cellStyle name="Normal 2 17 2 3 3" xfId="569" xr:uid="{00000000-0005-0000-0000-000039020000}"/>
    <cellStyle name="Normal 2 17 2 4" xfId="570" xr:uid="{00000000-0005-0000-0000-00003A020000}"/>
    <cellStyle name="Normal 2 17 3" xfId="571" xr:uid="{00000000-0005-0000-0000-00003B020000}"/>
    <cellStyle name="Normal 2 18" xfId="572" xr:uid="{00000000-0005-0000-0000-00003C020000}"/>
    <cellStyle name="Normal 2 19" xfId="573" xr:uid="{00000000-0005-0000-0000-00003D020000}"/>
    <cellStyle name="Normal 2 19 2" xfId="574" xr:uid="{00000000-0005-0000-0000-00003E020000}"/>
    <cellStyle name="Normal 2 2" xfId="575" xr:uid="{00000000-0005-0000-0000-00003F020000}"/>
    <cellStyle name="Normal 2 2 10" xfId="576" xr:uid="{00000000-0005-0000-0000-000040020000}"/>
    <cellStyle name="Normal 2 2 11" xfId="577" xr:uid="{00000000-0005-0000-0000-000041020000}"/>
    <cellStyle name="Normal 2 2 12" xfId="578" xr:uid="{00000000-0005-0000-0000-000042020000}"/>
    <cellStyle name="Normal 2 2 13" xfId="579" xr:uid="{00000000-0005-0000-0000-000043020000}"/>
    <cellStyle name="Normal 2 2 13 2" xfId="580" xr:uid="{00000000-0005-0000-0000-000044020000}"/>
    <cellStyle name="Normal 2 2 14" xfId="581" xr:uid="{00000000-0005-0000-0000-000045020000}"/>
    <cellStyle name="Normal 2 2 14 2" xfId="582" xr:uid="{00000000-0005-0000-0000-000046020000}"/>
    <cellStyle name="Normal 2 2 15" xfId="583" xr:uid="{00000000-0005-0000-0000-000047020000}"/>
    <cellStyle name="Normal 2 2 15 2" xfId="584" xr:uid="{00000000-0005-0000-0000-000048020000}"/>
    <cellStyle name="Normal 2 2 16" xfId="585" xr:uid="{00000000-0005-0000-0000-000049020000}"/>
    <cellStyle name="Normal 2 2 16 2" xfId="586" xr:uid="{00000000-0005-0000-0000-00004A020000}"/>
    <cellStyle name="Normal 2 2 2" xfId="587" xr:uid="{00000000-0005-0000-0000-00004B020000}"/>
    <cellStyle name="Normal 2 2 2 10" xfId="588" xr:uid="{00000000-0005-0000-0000-00004C020000}"/>
    <cellStyle name="Normal 2 2 2 2" xfId="589" xr:uid="{00000000-0005-0000-0000-00004D020000}"/>
    <cellStyle name="Normal 2 2 2 2 10" xfId="590" xr:uid="{00000000-0005-0000-0000-00004E020000}"/>
    <cellStyle name="Normal 2 2 2 2 2" xfId="591" xr:uid="{00000000-0005-0000-0000-00004F020000}"/>
    <cellStyle name="Normal 2 2 2 2 2 2" xfId="592" xr:uid="{00000000-0005-0000-0000-000050020000}"/>
    <cellStyle name="Normal 2 2 2 2 2 3" xfId="593" xr:uid="{00000000-0005-0000-0000-000051020000}"/>
    <cellStyle name="Normal 2 2 2 2 2 4" xfId="594" xr:uid="{00000000-0005-0000-0000-000052020000}"/>
    <cellStyle name="Normal 2 2 2 2 2 5" xfId="595" xr:uid="{00000000-0005-0000-0000-000053020000}"/>
    <cellStyle name="Normal 2 2 2 2 2 6" xfId="596" xr:uid="{00000000-0005-0000-0000-000054020000}"/>
    <cellStyle name="Normal 2 2 2 2 3" xfId="597" xr:uid="{00000000-0005-0000-0000-000055020000}"/>
    <cellStyle name="Normal 2 2 2 2 4" xfId="598" xr:uid="{00000000-0005-0000-0000-000056020000}"/>
    <cellStyle name="Normal 2 2 2 2 5" xfId="599" xr:uid="{00000000-0005-0000-0000-000057020000}"/>
    <cellStyle name="Normal 2 2 2 2 6" xfId="600" xr:uid="{00000000-0005-0000-0000-000058020000}"/>
    <cellStyle name="Normal 2 2 2 2 7" xfId="601" xr:uid="{00000000-0005-0000-0000-000059020000}"/>
    <cellStyle name="Normal 2 2 2 2 8" xfId="602" xr:uid="{00000000-0005-0000-0000-00005A020000}"/>
    <cellStyle name="Normal 2 2 2 2 9" xfId="603" xr:uid="{00000000-0005-0000-0000-00005B020000}"/>
    <cellStyle name="Normal 2 2 2 3" xfId="604" xr:uid="{00000000-0005-0000-0000-00005C020000}"/>
    <cellStyle name="Normal 2 2 2 3 2" xfId="605" xr:uid="{00000000-0005-0000-0000-00005D020000}"/>
    <cellStyle name="Normal 2 2 2 3 3" xfId="606" xr:uid="{00000000-0005-0000-0000-00005E020000}"/>
    <cellStyle name="Normal 2 2 2 3 4" xfId="607" xr:uid="{00000000-0005-0000-0000-00005F020000}"/>
    <cellStyle name="Normal 2 2 2 3 5" xfId="608" xr:uid="{00000000-0005-0000-0000-000060020000}"/>
    <cellStyle name="Normal 2 2 2 3 6" xfId="609" xr:uid="{00000000-0005-0000-0000-000061020000}"/>
    <cellStyle name="Normal 2 2 2 4" xfId="610" xr:uid="{00000000-0005-0000-0000-000062020000}"/>
    <cellStyle name="Normal 2 2 2 5" xfId="611" xr:uid="{00000000-0005-0000-0000-000063020000}"/>
    <cellStyle name="Normal 2 2 2 6" xfId="612" xr:uid="{00000000-0005-0000-0000-000064020000}"/>
    <cellStyle name="Normal 2 2 2 7" xfId="613" xr:uid="{00000000-0005-0000-0000-000065020000}"/>
    <cellStyle name="Normal 2 2 2 8" xfId="614" xr:uid="{00000000-0005-0000-0000-000066020000}"/>
    <cellStyle name="Normal 2 2 2 9" xfId="615" xr:uid="{00000000-0005-0000-0000-000067020000}"/>
    <cellStyle name="Normal 2 2 3" xfId="616" xr:uid="{00000000-0005-0000-0000-000068020000}"/>
    <cellStyle name="Normal 2 2 3 2" xfId="617" xr:uid="{00000000-0005-0000-0000-000069020000}"/>
    <cellStyle name="Normal 2 2 3 3" xfId="618" xr:uid="{00000000-0005-0000-0000-00006A020000}"/>
    <cellStyle name="Normal 2 2 4" xfId="619" xr:uid="{00000000-0005-0000-0000-00006B020000}"/>
    <cellStyle name="Normal 2 2 4 2" xfId="620" xr:uid="{00000000-0005-0000-0000-00006C020000}"/>
    <cellStyle name="Normal 2 2 5" xfId="621" xr:uid="{00000000-0005-0000-0000-00006D020000}"/>
    <cellStyle name="Normal 2 2 6" xfId="622" xr:uid="{00000000-0005-0000-0000-00006E020000}"/>
    <cellStyle name="Normal 2 2 7" xfId="623" xr:uid="{00000000-0005-0000-0000-00006F020000}"/>
    <cellStyle name="Normal 2 2 8" xfId="624" xr:uid="{00000000-0005-0000-0000-000070020000}"/>
    <cellStyle name="Normal 2 2 8 2" xfId="625" xr:uid="{00000000-0005-0000-0000-000071020000}"/>
    <cellStyle name="Normal 2 2 8 3" xfId="626" xr:uid="{00000000-0005-0000-0000-000072020000}"/>
    <cellStyle name="Normal 2 2 8 4" xfId="627" xr:uid="{00000000-0005-0000-0000-000073020000}"/>
    <cellStyle name="Normal 2 2 8 5" xfId="628" xr:uid="{00000000-0005-0000-0000-000074020000}"/>
    <cellStyle name="Normal 2 2 8 6" xfId="629" xr:uid="{00000000-0005-0000-0000-000075020000}"/>
    <cellStyle name="Normal 2 2 9" xfId="630" xr:uid="{00000000-0005-0000-0000-000076020000}"/>
    <cellStyle name="Normal 2 20" xfId="631" xr:uid="{00000000-0005-0000-0000-000077020000}"/>
    <cellStyle name="Normal 2 21" xfId="632" xr:uid="{00000000-0005-0000-0000-000078020000}"/>
    <cellStyle name="Normal 2 22" xfId="633" xr:uid="{00000000-0005-0000-0000-000079020000}"/>
    <cellStyle name="Normal 2 23" xfId="634" xr:uid="{00000000-0005-0000-0000-00007A020000}"/>
    <cellStyle name="Normal 2 24" xfId="635" xr:uid="{00000000-0005-0000-0000-00007B020000}"/>
    <cellStyle name="Normal 2 25" xfId="636" xr:uid="{00000000-0005-0000-0000-00007C020000}"/>
    <cellStyle name="Normal 2 26" xfId="637" xr:uid="{00000000-0005-0000-0000-00007D020000}"/>
    <cellStyle name="Normal 2 3" xfId="638" xr:uid="{00000000-0005-0000-0000-00007E020000}"/>
    <cellStyle name="Normal 2 3 10" xfId="639" xr:uid="{00000000-0005-0000-0000-00007F020000}"/>
    <cellStyle name="Normal 2 3 2" xfId="640" xr:uid="{00000000-0005-0000-0000-000080020000}"/>
    <cellStyle name="Normal 2 3 2 10" xfId="641" xr:uid="{00000000-0005-0000-0000-000081020000}"/>
    <cellStyle name="Normal 2 3 2 2" xfId="642" xr:uid="{00000000-0005-0000-0000-000082020000}"/>
    <cellStyle name="Normal 2 3 2 2 2" xfId="643" xr:uid="{00000000-0005-0000-0000-000083020000}"/>
    <cellStyle name="Normal 2 3 2 2 3" xfId="644" xr:uid="{00000000-0005-0000-0000-000084020000}"/>
    <cellStyle name="Normal 2 3 2 2 4" xfId="645" xr:uid="{00000000-0005-0000-0000-000085020000}"/>
    <cellStyle name="Normal 2 3 2 2 5" xfId="646" xr:uid="{00000000-0005-0000-0000-000086020000}"/>
    <cellStyle name="Normal 2 3 2 2 6" xfId="647" xr:uid="{00000000-0005-0000-0000-000087020000}"/>
    <cellStyle name="Normal 2 3 2 3" xfId="648" xr:uid="{00000000-0005-0000-0000-000088020000}"/>
    <cellStyle name="Normal 2 3 2 4" xfId="649" xr:uid="{00000000-0005-0000-0000-000089020000}"/>
    <cellStyle name="Normal 2 3 2 5" xfId="650" xr:uid="{00000000-0005-0000-0000-00008A020000}"/>
    <cellStyle name="Normal 2 3 2 6" xfId="651" xr:uid="{00000000-0005-0000-0000-00008B020000}"/>
    <cellStyle name="Normal 2 3 2 7" xfId="652" xr:uid="{00000000-0005-0000-0000-00008C020000}"/>
    <cellStyle name="Normal 2 3 2 8" xfId="653" xr:uid="{00000000-0005-0000-0000-00008D020000}"/>
    <cellStyle name="Normal 2 3 2 9" xfId="654" xr:uid="{00000000-0005-0000-0000-00008E020000}"/>
    <cellStyle name="Normal 2 3 3" xfId="655" xr:uid="{00000000-0005-0000-0000-00008F020000}"/>
    <cellStyle name="Normal 2 3 3 2" xfId="656" xr:uid="{00000000-0005-0000-0000-000090020000}"/>
    <cellStyle name="Normal 2 3 3 3" xfId="657" xr:uid="{00000000-0005-0000-0000-000091020000}"/>
    <cellStyle name="Normal 2 3 3 4" xfId="658" xr:uid="{00000000-0005-0000-0000-000092020000}"/>
    <cellStyle name="Normal 2 3 3 5" xfId="659" xr:uid="{00000000-0005-0000-0000-000093020000}"/>
    <cellStyle name="Normal 2 3 3 6" xfId="660" xr:uid="{00000000-0005-0000-0000-000094020000}"/>
    <cellStyle name="Normal 2 3 4" xfId="661" xr:uid="{00000000-0005-0000-0000-000095020000}"/>
    <cellStyle name="Normal 2 3 5" xfId="662" xr:uid="{00000000-0005-0000-0000-000096020000}"/>
    <cellStyle name="Normal 2 3 6" xfId="663" xr:uid="{00000000-0005-0000-0000-000097020000}"/>
    <cellStyle name="Normal 2 3 7" xfId="664" xr:uid="{00000000-0005-0000-0000-000098020000}"/>
    <cellStyle name="Normal 2 3 8" xfId="665" xr:uid="{00000000-0005-0000-0000-000099020000}"/>
    <cellStyle name="Normal 2 3 9" xfId="666" xr:uid="{00000000-0005-0000-0000-00009A020000}"/>
    <cellStyle name="Normal 2 4" xfId="667" xr:uid="{00000000-0005-0000-0000-00009B020000}"/>
    <cellStyle name="Normal 2 4 2" xfId="668" xr:uid="{00000000-0005-0000-0000-00009C020000}"/>
    <cellStyle name="Normal 2 5" xfId="669" xr:uid="{00000000-0005-0000-0000-00009D020000}"/>
    <cellStyle name="Normal 2 5 2" xfId="670" xr:uid="{00000000-0005-0000-0000-00009E020000}"/>
    <cellStyle name="Normal 2 6" xfId="671" xr:uid="{00000000-0005-0000-0000-00009F020000}"/>
    <cellStyle name="Normal 2 7" xfId="672" xr:uid="{00000000-0005-0000-0000-0000A0020000}"/>
    <cellStyle name="Normal 2 8" xfId="673" xr:uid="{00000000-0005-0000-0000-0000A1020000}"/>
    <cellStyle name="Normal 2 8 2" xfId="674" xr:uid="{00000000-0005-0000-0000-0000A2020000}"/>
    <cellStyle name="Normal 2 8 2 2" xfId="675" xr:uid="{00000000-0005-0000-0000-0000A3020000}"/>
    <cellStyle name="Normal 2 8 3" xfId="676" xr:uid="{00000000-0005-0000-0000-0000A4020000}"/>
    <cellStyle name="Normal 2 8 3 2" xfId="677" xr:uid="{00000000-0005-0000-0000-0000A5020000}"/>
    <cellStyle name="Normal 2 8 4" xfId="678" xr:uid="{00000000-0005-0000-0000-0000A6020000}"/>
    <cellStyle name="Normal 2 8 4 2" xfId="679" xr:uid="{00000000-0005-0000-0000-0000A7020000}"/>
    <cellStyle name="Normal 2 8 5" xfId="680" xr:uid="{00000000-0005-0000-0000-0000A8020000}"/>
    <cellStyle name="Normal 2 8 5 2" xfId="681" xr:uid="{00000000-0005-0000-0000-0000A9020000}"/>
    <cellStyle name="Normal 2 8 6" xfId="682" xr:uid="{00000000-0005-0000-0000-0000AA020000}"/>
    <cellStyle name="Normal 2 8 6 2" xfId="683" xr:uid="{00000000-0005-0000-0000-0000AB020000}"/>
    <cellStyle name="Normal 2 9" xfId="684" xr:uid="{00000000-0005-0000-0000-0000AC020000}"/>
    <cellStyle name="Normal 2 9 2" xfId="685" xr:uid="{00000000-0005-0000-0000-0000AD020000}"/>
    <cellStyle name="Normal 2_Changes" xfId="686" xr:uid="{00000000-0005-0000-0000-0000AE020000}"/>
    <cellStyle name="Normal 20" xfId="687" xr:uid="{00000000-0005-0000-0000-0000AF020000}"/>
    <cellStyle name="Normal 21" xfId="688" xr:uid="{00000000-0005-0000-0000-0000B0020000}"/>
    <cellStyle name="Normal 22" xfId="689" xr:uid="{00000000-0005-0000-0000-0000B1020000}"/>
    <cellStyle name="Normal 23" xfId="690" xr:uid="{00000000-0005-0000-0000-0000B2020000}"/>
    <cellStyle name="Normal 24" xfId="691" xr:uid="{00000000-0005-0000-0000-0000B3020000}"/>
    <cellStyle name="Normal 25" xfId="692" xr:uid="{00000000-0005-0000-0000-0000B4020000}"/>
    <cellStyle name="Normal 26" xfId="693" xr:uid="{00000000-0005-0000-0000-0000B5020000}"/>
    <cellStyle name="Normal 27" xfId="694" xr:uid="{00000000-0005-0000-0000-0000B6020000}"/>
    <cellStyle name="Normal 28" xfId="695" xr:uid="{00000000-0005-0000-0000-0000B7020000}"/>
    <cellStyle name="Normal 29" xfId="696" xr:uid="{00000000-0005-0000-0000-0000B8020000}"/>
    <cellStyle name="Normal 3" xfId="697" xr:uid="{00000000-0005-0000-0000-0000B9020000}"/>
    <cellStyle name="Normal 3 10" xfId="698" xr:uid="{00000000-0005-0000-0000-0000BA020000}"/>
    <cellStyle name="Normal 3 11" xfId="699" xr:uid="{00000000-0005-0000-0000-0000BB020000}"/>
    <cellStyle name="Normal 3 12" xfId="700" xr:uid="{00000000-0005-0000-0000-0000BC020000}"/>
    <cellStyle name="Normal 3 2" xfId="701" xr:uid="{00000000-0005-0000-0000-0000BD020000}"/>
    <cellStyle name="Normal 3 2 2" xfId="702" xr:uid="{00000000-0005-0000-0000-0000BE020000}"/>
    <cellStyle name="Normal 3 3" xfId="703" xr:uid="{00000000-0005-0000-0000-0000BF020000}"/>
    <cellStyle name="Normal 3 3 2" xfId="704" xr:uid="{00000000-0005-0000-0000-0000C0020000}"/>
    <cellStyle name="Normal 3 4" xfId="705" xr:uid="{00000000-0005-0000-0000-0000C1020000}"/>
    <cellStyle name="Normal 3 5" xfId="706" xr:uid="{00000000-0005-0000-0000-0000C2020000}"/>
    <cellStyle name="Normal 3 6" xfId="707" xr:uid="{00000000-0005-0000-0000-0000C3020000}"/>
    <cellStyle name="Normal 3 7" xfId="708" xr:uid="{00000000-0005-0000-0000-0000C4020000}"/>
    <cellStyle name="Normal 3 8" xfId="709" xr:uid="{00000000-0005-0000-0000-0000C5020000}"/>
    <cellStyle name="Normal 3 9" xfId="710" xr:uid="{00000000-0005-0000-0000-0000C6020000}"/>
    <cellStyle name="Normal 30" xfId="711" xr:uid="{00000000-0005-0000-0000-0000C7020000}"/>
    <cellStyle name="Normal 31" xfId="712" xr:uid="{00000000-0005-0000-0000-0000C8020000}"/>
    <cellStyle name="Normal 32" xfId="713" xr:uid="{00000000-0005-0000-0000-0000C9020000}"/>
    <cellStyle name="Normal 33" xfId="714" xr:uid="{00000000-0005-0000-0000-0000CA020000}"/>
    <cellStyle name="Normal 34" xfId="715" xr:uid="{00000000-0005-0000-0000-0000CB020000}"/>
    <cellStyle name="Normal 35" xfId="716" xr:uid="{00000000-0005-0000-0000-0000CC020000}"/>
    <cellStyle name="Normal 36" xfId="717" xr:uid="{00000000-0005-0000-0000-0000CD020000}"/>
    <cellStyle name="Normal 37" xfId="718" xr:uid="{00000000-0005-0000-0000-0000CE020000}"/>
    <cellStyle name="Normal 38" xfId="719" xr:uid="{00000000-0005-0000-0000-0000CF020000}"/>
    <cellStyle name="Normal 39" xfId="720" xr:uid="{00000000-0005-0000-0000-0000D0020000}"/>
    <cellStyle name="Normal 4" xfId="721" xr:uid="{00000000-0005-0000-0000-0000D1020000}"/>
    <cellStyle name="Normal 4 10" xfId="722" xr:uid="{00000000-0005-0000-0000-0000D2020000}"/>
    <cellStyle name="Normal 4 11" xfId="723" xr:uid="{00000000-0005-0000-0000-0000D3020000}"/>
    <cellStyle name="Normal 4 12" xfId="724" xr:uid="{00000000-0005-0000-0000-0000D4020000}"/>
    <cellStyle name="Normal 4 12 2" xfId="725" xr:uid="{00000000-0005-0000-0000-0000D5020000}"/>
    <cellStyle name="Normal 4 13" xfId="726" xr:uid="{00000000-0005-0000-0000-0000D6020000}"/>
    <cellStyle name="Normal 4 2" xfId="727" xr:uid="{00000000-0005-0000-0000-0000D7020000}"/>
    <cellStyle name="Normal 4 2 2" xfId="728" xr:uid="{00000000-0005-0000-0000-0000D8020000}"/>
    <cellStyle name="Normal 4 2 3" xfId="729" xr:uid="{00000000-0005-0000-0000-0000D9020000}"/>
    <cellStyle name="Normal 4 2 4" xfId="730" xr:uid="{00000000-0005-0000-0000-0000DA020000}"/>
    <cellStyle name="Normal 4 2 5" xfId="731" xr:uid="{00000000-0005-0000-0000-0000DB020000}"/>
    <cellStyle name="Normal 4 2 6" xfId="732" xr:uid="{00000000-0005-0000-0000-0000DC020000}"/>
    <cellStyle name="Normal 4 3" xfId="733" xr:uid="{00000000-0005-0000-0000-0000DD020000}"/>
    <cellStyle name="Normal 4 4" xfId="734" xr:uid="{00000000-0005-0000-0000-0000DE020000}"/>
    <cellStyle name="Normal 4 5" xfId="735" xr:uid="{00000000-0005-0000-0000-0000DF020000}"/>
    <cellStyle name="Normal 4 6" xfId="736" xr:uid="{00000000-0005-0000-0000-0000E0020000}"/>
    <cellStyle name="Normal 4 7" xfId="737" xr:uid="{00000000-0005-0000-0000-0000E1020000}"/>
    <cellStyle name="Normal 4 8" xfId="738" xr:uid="{00000000-0005-0000-0000-0000E2020000}"/>
    <cellStyle name="Normal 4 9" xfId="739" xr:uid="{00000000-0005-0000-0000-0000E3020000}"/>
    <cellStyle name="Normal 4_9June MTEF 10-11" xfId="740" xr:uid="{00000000-0005-0000-0000-0000E4020000}"/>
    <cellStyle name="Normal 40" xfId="741" xr:uid="{00000000-0005-0000-0000-0000E5020000}"/>
    <cellStyle name="Normal 41" xfId="742" xr:uid="{00000000-0005-0000-0000-0000E6020000}"/>
    <cellStyle name="Normal 42" xfId="743" xr:uid="{00000000-0005-0000-0000-0000E7020000}"/>
    <cellStyle name="Normal 43" xfId="744" xr:uid="{00000000-0005-0000-0000-0000E8020000}"/>
    <cellStyle name="Normal 44" xfId="745" xr:uid="{00000000-0005-0000-0000-0000E9020000}"/>
    <cellStyle name="Normal 45" xfId="746" xr:uid="{00000000-0005-0000-0000-0000EA020000}"/>
    <cellStyle name="Normal 46" xfId="747" xr:uid="{00000000-0005-0000-0000-0000EB020000}"/>
    <cellStyle name="Normal 47" xfId="748" xr:uid="{00000000-0005-0000-0000-0000EC020000}"/>
    <cellStyle name="Normal 48" xfId="749" xr:uid="{00000000-0005-0000-0000-0000ED020000}"/>
    <cellStyle name="Normal 49" xfId="750" xr:uid="{00000000-0005-0000-0000-0000EE020000}"/>
    <cellStyle name="Normal 5" xfId="751" xr:uid="{00000000-0005-0000-0000-0000EF020000}"/>
    <cellStyle name="Normal 5 2" xfId="752" xr:uid="{00000000-0005-0000-0000-0000F0020000}"/>
    <cellStyle name="Normal 5 2 2" xfId="753" xr:uid="{00000000-0005-0000-0000-0000F1020000}"/>
    <cellStyle name="Normal 5 3" xfId="754" xr:uid="{00000000-0005-0000-0000-0000F2020000}"/>
    <cellStyle name="Normal 5 4" xfId="755" xr:uid="{00000000-0005-0000-0000-0000F3020000}"/>
    <cellStyle name="Normal 5_MTEF adjustmnets-Final MoES May 2010" xfId="756" xr:uid="{00000000-0005-0000-0000-0000F4020000}"/>
    <cellStyle name="Normal 50" xfId="757" xr:uid="{00000000-0005-0000-0000-0000F5020000}"/>
    <cellStyle name="Normal 50 2" xfId="758" xr:uid="{00000000-0005-0000-0000-0000F6020000}"/>
    <cellStyle name="Normal 51" xfId="759" xr:uid="{00000000-0005-0000-0000-0000F7020000}"/>
    <cellStyle name="Normal 51 2" xfId="760" xr:uid="{00000000-0005-0000-0000-0000F8020000}"/>
    <cellStyle name="Normal 6" xfId="761" xr:uid="{00000000-0005-0000-0000-0000F9020000}"/>
    <cellStyle name="Normal 6 2" xfId="762" xr:uid="{00000000-0005-0000-0000-0000FA020000}"/>
    <cellStyle name="Normal 6 2 2" xfId="763" xr:uid="{00000000-0005-0000-0000-0000FB020000}"/>
    <cellStyle name="Normal 6 2 2 2" xfId="764" xr:uid="{00000000-0005-0000-0000-0000FC020000}"/>
    <cellStyle name="Normal 6 2 2 2 2" xfId="765" xr:uid="{00000000-0005-0000-0000-0000FD020000}"/>
    <cellStyle name="Normal 6 2 2 3" xfId="766" xr:uid="{00000000-0005-0000-0000-0000FE020000}"/>
    <cellStyle name="Normal 6 2 3" xfId="767" xr:uid="{00000000-0005-0000-0000-0000FF020000}"/>
    <cellStyle name="Normal 6 3" xfId="768" xr:uid="{00000000-0005-0000-0000-000000030000}"/>
    <cellStyle name="Normal 6 4" xfId="769" xr:uid="{00000000-0005-0000-0000-000001030000}"/>
    <cellStyle name="Normal 67" xfId="770" xr:uid="{00000000-0005-0000-0000-000002030000}"/>
    <cellStyle name="Normal 7" xfId="771" xr:uid="{00000000-0005-0000-0000-000003030000}"/>
    <cellStyle name="Normal 7 2" xfId="772" xr:uid="{00000000-0005-0000-0000-000004030000}"/>
    <cellStyle name="Normal 7 2 2" xfId="773" xr:uid="{00000000-0005-0000-0000-000005030000}"/>
    <cellStyle name="Normal 7 3" xfId="774" xr:uid="{00000000-0005-0000-0000-000006030000}"/>
    <cellStyle name="Normal 7_MTEF adjustmnets-Final MoES May 2010" xfId="775" xr:uid="{00000000-0005-0000-0000-000007030000}"/>
    <cellStyle name="Normal 8" xfId="776" xr:uid="{00000000-0005-0000-0000-000008030000}"/>
    <cellStyle name="Normal 8 2" xfId="777" xr:uid="{00000000-0005-0000-0000-000009030000}"/>
    <cellStyle name="Normal 8 3" xfId="778" xr:uid="{00000000-0005-0000-0000-00000A030000}"/>
    <cellStyle name="Normal 8 4" xfId="779" xr:uid="{00000000-0005-0000-0000-00000B030000}"/>
    <cellStyle name="Normal 8 4 2" xfId="780" xr:uid="{00000000-0005-0000-0000-00000C030000}"/>
    <cellStyle name="Normal 8 5" xfId="781" xr:uid="{00000000-0005-0000-0000-00000D030000}"/>
    <cellStyle name="Normal 8 6" xfId="782" xr:uid="{00000000-0005-0000-0000-00000E030000}"/>
    <cellStyle name="Normal 9" xfId="783" xr:uid="{00000000-0005-0000-0000-00000F030000}"/>
    <cellStyle name="Normal 9 2" xfId="784" xr:uid="{00000000-0005-0000-0000-000010030000}"/>
    <cellStyle name="Normal 9 2 2" xfId="785" xr:uid="{00000000-0005-0000-0000-000011030000}"/>
    <cellStyle name="Normal 9 3" xfId="786" xr:uid="{00000000-0005-0000-0000-000012030000}"/>
    <cellStyle name="Normal 9 4" xfId="787" xr:uid="{00000000-0005-0000-0000-000013030000}"/>
    <cellStyle name="Normal 9 5" xfId="788" xr:uid="{00000000-0005-0000-0000-000014030000}"/>
    <cellStyle name="Normal 9 6" xfId="789" xr:uid="{00000000-0005-0000-0000-000015030000}"/>
    <cellStyle name="Normal 9 7" xfId="790" xr:uid="{00000000-0005-0000-0000-000016030000}"/>
    <cellStyle name="Normal Table" xfId="791" xr:uid="{00000000-0005-0000-0000-000017030000}"/>
    <cellStyle name="Note 2" xfId="792" xr:uid="{00000000-0005-0000-0000-000018030000}"/>
    <cellStyle name="Note 2 2" xfId="793" xr:uid="{00000000-0005-0000-0000-000019030000}"/>
    <cellStyle name="Note 2 2 2" xfId="794" xr:uid="{00000000-0005-0000-0000-00001A030000}"/>
    <cellStyle name="Note 2 3" xfId="795" xr:uid="{00000000-0005-0000-0000-00001B030000}"/>
    <cellStyle name="Note 3" xfId="796" xr:uid="{00000000-0005-0000-0000-00001C030000}"/>
    <cellStyle name="Note 3 2" xfId="797" xr:uid="{00000000-0005-0000-0000-00001D030000}"/>
    <cellStyle name="Note 3 2 2" xfId="798" xr:uid="{00000000-0005-0000-0000-00001E030000}"/>
    <cellStyle name="Note 3 3" xfId="799" xr:uid="{00000000-0005-0000-0000-00001F030000}"/>
    <cellStyle name="Note 4" xfId="800" xr:uid="{00000000-0005-0000-0000-000020030000}"/>
    <cellStyle name="Note 4 2" xfId="801" xr:uid="{00000000-0005-0000-0000-000021030000}"/>
    <cellStyle name="Note 4 2 2" xfId="802" xr:uid="{00000000-0005-0000-0000-000022030000}"/>
    <cellStyle name="Note 4 3" xfId="803" xr:uid="{00000000-0005-0000-0000-000023030000}"/>
    <cellStyle name="Percent 10" xfId="804" xr:uid="{00000000-0005-0000-0000-000024030000}"/>
    <cellStyle name="Percent 10 2" xfId="805" xr:uid="{00000000-0005-0000-0000-000025030000}"/>
    <cellStyle name="Percent 2" xfId="806" xr:uid="{00000000-0005-0000-0000-000026030000}"/>
    <cellStyle name="Percent 2 10" xfId="807" xr:uid="{00000000-0005-0000-0000-000027030000}"/>
    <cellStyle name="Percent 2 11" xfId="808" xr:uid="{00000000-0005-0000-0000-000028030000}"/>
    <cellStyle name="Percent 2 12" xfId="809" xr:uid="{00000000-0005-0000-0000-000029030000}"/>
    <cellStyle name="Percent 2 13" xfId="810" xr:uid="{00000000-0005-0000-0000-00002A030000}"/>
    <cellStyle name="Percent 2 2" xfId="811" xr:uid="{00000000-0005-0000-0000-00002B030000}"/>
    <cellStyle name="Percent 2 2 2" xfId="812" xr:uid="{00000000-0005-0000-0000-00002C030000}"/>
    <cellStyle name="Percent 2 3" xfId="813" xr:uid="{00000000-0005-0000-0000-00002D030000}"/>
    <cellStyle name="Percent 2 4" xfId="814" xr:uid="{00000000-0005-0000-0000-00002E030000}"/>
    <cellStyle name="Percent 2 5" xfId="815" xr:uid="{00000000-0005-0000-0000-00002F030000}"/>
    <cellStyle name="Percent 2 6" xfId="816" xr:uid="{00000000-0005-0000-0000-000030030000}"/>
    <cellStyle name="Percent 2 7" xfId="817" xr:uid="{00000000-0005-0000-0000-000031030000}"/>
    <cellStyle name="Percent 2 8" xfId="818" xr:uid="{00000000-0005-0000-0000-000032030000}"/>
    <cellStyle name="Percent 2 9" xfId="819" xr:uid="{00000000-0005-0000-0000-000033030000}"/>
    <cellStyle name="Percent 3" xfId="820" xr:uid="{00000000-0005-0000-0000-000034030000}"/>
    <cellStyle name="Percent 3 2" xfId="821" xr:uid="{00000000-0005-0000-0000-000035030000}"/>
    <cellStyle name="Percent 3 2 2" xfId="822" xr:uid="{00000000-0005-0000-0000-000036030000}"/>
    <cellStyle name="Percent 3 2 3" xfId="823" xr:uid="{00000000-0005-0000-0000-000037030000}"/>
    <cellStyle name="Percent 3 2 4" xfId="824" xr:uid="{00000000-0005-0000-0000-000038030000}"/>
    <cellStyle name="Percent 3 2 5" xfId="825" xr:uid="{00000000-0005-0000-0000-000039030000}"/>
    <cellStyle name="Percent 3 2 6" xfId="826" xr:uid="{00000000-0005-0000-0000-00003A030000}"/>
    <cellStyle name="Percent 3 3" xfId="827" xr:uid="{00000000-0005-0000-0000-00003B030000}"/>
    <cellStyle name="Percent 3 3 2" xfId="828" xr:uid="{00000000-0005-0000-0000-00003C030000}"/>
    <cellStyle name="Percent 3 4" xfId="829" xr:uid="{00000000-0005-0000-0000-00003D030000}"/>
    <cellStyle name="Percent 3 5" xfId="830" xr:uid="{00000000-0005-0000-0000-00003E030000}"/>
    <cellStyle name="Percent 3 5 2" xfId="831" xr:uid="{00000000-0005-0000-0000-00003F030000}"/>
    <cellStyle name="Percent 3 6" xfId="832" xr:uid="{00000000-0005-0000-0000-000040030000}"/>
    <cellStyle name="Percent 3 6 2" xfId="833" xr:uid="{00000000-0005-0000-0000-000041030000}"/>
    <cellStyle name="Percent 4" xfId="834" xr:uid="{00000000-0005-0000-0000-000042030000}"/>
    <cellStyle name="Percent 4 2" xfId="835" xr:uid="{00000000-0005-0000-0000-000043030000}"/>
    <cellStyle name="Percent 4 2 2" xfId="836" xr:uid="{00000000-0005-0000-0000-000044030000}"/>
    <cellStyle name="Percent 4 2 2 2" xfId="837" xr:uid="{00000000-0005-0000-0000-000045030000}"/>
    <cellStyle name="Percent 4 2 3" xfId="838" xr:uid="{00000000-0005-0000-0000-000046030000}"/>
    <cellStyle name="Percent 4 3" xfId="839" xr:uid="{00000000-0005-0000-0000-000047030000}"/>
    <cellStyle name="Percent 4 4" xfId="840" xr:uid="{00000000-0005-0000-0000-000048030000}"/>
    <cellStyle name="Percent 5" xfId="841" xr:uid="{00000000-0005-0000-0000-000049030000}"/>
    <cellStyle name="Percent 5 2" xfId="842" xr:uid="{00000000-0005-0000-0000-00004A030000}"/>
    <cellStyle name="Percent 5 2 2" xfId="843" xr:uid="{00000000-0005-0000-0000-00004B030000}"/>
    <cellStyle name="Percent 5 2 2 2" xfId="844" xr:uid="{00000000-0005-0000-0000-00004C030000}"/>
    <cellStyle name="Percent 5 2 3" xfId="845" xr:uid="{00000000-0005-0000-0000-00004D030000}"/>
    <cellStyle name="Percent 5 2 3 2" xfId="846" xr:uid="{00000000-0005-0000-0000-00004E030000}"/>
    <cellStyle name="Percent 5 2 4" xfId="847" xr:uid="{00000000-0005-0000-0000-00004F030000}"/>
    <cellStyle name="Percent 5 2 4 2" xfId="848" xr:uid="{00000000-0005-0000-0000-000050030000}"/>
    <cellStyle name="Percent 5 2 5" xfId="849" xr:uid="{00000000-0005-0000-0000-000051030000}"/>
    <cellStyle name="Percent 5 2 5 2" xfId="850" xr:uid="{00000000-0005-0000-0000-000052030000}"/>
    <cellStyle name="Percent 5 2 6" xfId="851" xr:uid="{00000000-0005-0000-0000-000053030000}"/>
    <cellStyle name="Percent 5 2 6 2" xfId="852" xr:uid="{00000000-0005-0000-0000-000054030000}"/>
    <cellStyle name="Percent 5 2 7" xfId="853" xr:uid="{00000000-0005-0000-0000-000055030000}"/>
    <cellStyle name="Percent 5 2 7 2" xfId="854" xr:uid="{00000000-0005-0000-0000-000056030000}"/>
    <cellStyle name="Percent 5 3" xfId="855" xr:uid="{00000000-0005-0000-0000-000057030000}"/>
    <cellStyle name="Percent 6" xfId="856" xr:uid="{00000000-0005-0000-0000-000058030000}"/>
    <cellStyle name="Percent 6 2" xfId="857" xr:uid="{00000000-0005-0000-0000-000059030000}"/>
    <cellStyle name="Percent 7" xfId="858" xr:uid="{00000000-0005-0000-0000-00005A030000}"/>
    <cellStyle name="Percent 7 2" xfId="859" xr:uid="{00000000-0005-0000-0000-00005B030000}"/>
    <cellStyle name="Percent 8" xfId="860" xr:uid="{00000000-0005-0000-0000-00005C030000}"/>
    <cellStyle name="Percent 8 2" xfId="861" xr:uid="{00000000-0005-0000-0000-00005D030000}"/>
    <cellStyle name="Percent 9" xfId="862" xr:uid="{00000000-0005-0000-0000-00005E030000}"/>
    <cellStyle name="percentage difference" xfId="863" xr:uid="{00000000-0005-0000-0000-00005F030000}"/>
    <cellStyle name="Publication" xfId="864" xr:uid="{00000000-0005-0000-0000-000060030000}"/>
    <cellStyle name="標準 2" xfId="865" xr:uid="{00000000-0005-0000-0000-000061030000}"/>
    <cellStyle name="標準 2 2" xfId="866" xr:uid="{00000000-0005-0000-0000-000062030000}"/>
    <cellStyle name="標準 2 3" xfId="867" xr:uid="{00000000-0005-0000-0000-000063030000}"/>
    <cellStyle name="標準 2 4" xfId="868" xr:uid="{00000000-0005-0000-0000-000064030000}"/>
    <cellStyle name="標準 2 5" xfId="869" xr:uid="{00000000-0005-0000-0000-000065030000}"/>
    <cellStyle name="標準 2 6" xfId="870" xr:uid="{00000000-0005-0000-0000-000066030000}"/>
    <cellStyle name="標準 2 7" xfId="871" xr:uid="{00000000-0005-0000-0000-00006703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afr1\Documents%20and%20Settings\aespejo\My%20Local%20Documents\Uganda%20-%20BOP%20files\Total%20exercise\Documents%20and%20Settings\aespejo\My%20Local%20Documents\Uganda%20-%20BOP%20files\UGHU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of_mail/Documents%20and%20Settings/jmuheirwoha.FINANCE.002/Desktop/MTEF%20March2010/1LINEDATA%20-%20October%20'09~20%20March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1\EMIS\Abstract%2098\School_Enrolmen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gseit01"/>
      <sheetName val="TOC"/>
      <sheetName val="Chartout"/>
      <sheetName val="SEI"/>
      <sheetName val="Con"/>
      <sheetName val="Asm"/>
      <sheetName val="AltAsm"/>
      <sheetName val="InOutQ"/>
      <sheetName val="InOutM"/>
      <sheetName val="Gout"/>
      <sheetName val="Fout"/>
      <sheetName val="Mout"/>
      <sheetName val="Bout"/>
      <sheetName val="BoutUSD"/>
      <sheetName val="Dout"/>
      <sheetName val="DoutUSD"/>
      <sheetName val="DSAout"/>
      <sheetName val="Lout"/>
      <sheetName val="DSAin"/>
      <sheetName val="Gin"/>
      <sheetName val="Fin"/>
      <sheetName val="Min"/>
      <sheetName val="Bin"/>
      <sheetName val="BinUSD"/>
      <sheetName val="Din"/>
      <sheetName val="DinUSD"/>
      <sheetName val="Fng"/>
      <sheetName val="AnM"/>
      <sheetName val="MONA"/>
      <sheetName val="MONAT05"/>
      <sheetName val="MONAT06"/>
      <sheetName val="ControlSheet"/>
      <sheetName val="WETA"/>
      <sheetName val="WETA-Consistency"/>
      <sheetName val="UGHUB"/>
      <sheetName val="Quarterly Prog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EF"/>
      <sheetName val="Projects FY10-11"/>
      <sheetName val="MTEF BY VOTE"/>
      <sheetName val="Projects"/>
      <sheetName val="Wages"/>
      <sheetName val="Development"/>
      <sheetName val="Projects-new"/>
      <sheetName val="Changes"/>
      <sheetName val="Non-Wage Recurrent"/>
      <sheetName val="Summary MTEF"/>
      <sheetName val="Summary MTEF (GoU)"/>
      <sheetName val="Sheet1"/>
      <sheetName val="Resource"/>
      <sheetName val="PAF"/>
      <sheetName val="Projects sector"/>
      <sheetName val="Sector break 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6">
          <cell r="A6">
            <v>1000000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rolment"/>
      <sheetName val="BY SUPER"/>
      <sheetName val="SUBJECT SUMMARY"/>
      <sheetName val="CLASS"/>
      <sheetName val="CLASS SUMMARY"/>
      <sheetName val="BY_SUB_CLASS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Core Text Books Procured Under Super(s) I,II,III &amp; IV by Class, Subject</v>
          </cell>
          <cell r="P2" t="str">
            <v>Amount Spent on Core Text Books Procured Under Super(s) I,II,III &amp; IV by Class, Subject</v>
          </cell>
        </row>
        <row r="4">
          <cell r="B4" t="str">
            <v>English</v>
          </cell>
          <cell r="O4" t="str">
            <v>English</v>
          </cell>
        </row>
        <row r="6">
          <cell r="D6" t="str">
            <v>Primary 1</v>
          </cell>
          <cell r="E6" t="str">
            <v>Primary 2</v>
          </cell>
          <cell r="F6" t="str">
            <v>Primary 3</v>
          </cell>
          <cell r="G6" t="str">
            <v>Primary 4</v>
          </cell>
          <cell r="H6" t="str">
            <v>Primary 5</v>
          </cell>
          <cell r="I6" t="str">
            <v>Primary 6</v>
          </cell>
          <cell r="J6" t="str">
            <v>Primary 7</v>
          </cell>
          <cell r="K6" t="str">
            <v>TOTAL</v>
          </cell>
          <cell r="Q6" t="str">
            <v>Primary 1</v>
          </cell>
          <cell r="R6" t="str">
            <v>Primary 2</v>
          </cell>
          <cell r="S6" t="str">
            <v>Primary 3</v>
          </cell>
          <cell r="T6" t="str">
            <v>Primary 4</v>
          </cell>
          <cell r="U6" t="str">
            <v>Primary 5</v>
          </cell>
          <cell r="V6" t="str">
            <v>Primary 6</v>
          </cell>
          <cell r="W6" t="str">
            <v>Primary 7</v>
          </cell>
          <cell r="X6" t="str">
            <v>TOTAL</v>
          </cell>
        </row>
        <row r="7">
          <cell r="C7" t="str">
            <v>Super I</v>
          </cell>
          <cell r="H7">
            <v>50000</v>
          </cell>
          <cell r="I7">
            <v>46500</v>
          </cell>
          <cell r="J7">
            <v>35000</v>
          </cell>
          <cell r="K7">
            <v>131500</v>
          </cell>
          <cell r="P7" t="str">
            <v>Super I</v>
          </cell>
          <cell r="U7">
            <v>192374500</v>
          </cell>
          <cell r="V7">
            <v>189404000</v>
          </cell>
          <cell r="W7">
            <v>143034000</v>
          </cell>
          <cell r="X7">
            <v>524812500</v>
          </cell>
        </row>
        <row r="8">
          <cell r="C8" t="str">
            <v>Super II</v>
          </cell>
          <cell r="D8">
            <v>36150</v>
          </cell>
          <cell r="E8">
            <v>27880</v>
          </cell>
          <cell r="F8">
            <v>30850</v>
          </cell>
          <cell r="G8">
            <v>31320</v>
          </cell>
          <cell r="K8">
            <v>126200</v>
          </cell>
          <cell r="P8" t="str">
            <v>Super II</v>
          </cell>
          <cell r="Q8">
            <v>103665000</v>
          </cell>
          <cell r="R8">
            <v>101106000</v>
          </cell>
          <cell r="S8">
            <v>133565000</v>
          </cell>
          <cell r="T8">
            <v>143092500</v>
          </cell>
          <cell r="X8">
            <v>481428500</v>
          </cell>
        </row>
        <row r="9">
          <cell r="C9" t="str">
            <v>Supper III</v>
          </cell>
          <cell r="D9">
            <v>107001</v>
          </cell>
          <cell r="E9">
            <v>72001</v>
          </cell>
          <cell r="F9">
            <v>75001</v>
          </cell>
          <cell r="G9">
            <v>76001</v>
          </cell>
          <cell r="H9">
            <v>104002</v>
          </cell>
          <cell r="I9">
            <v>98001</v>
          </cell>
          <cell r="J9">
            <v>83000</v>
          </cell>
          <cell r="K9">
            <v>615007</v>
          </cell>
          <cell r="P9" t="str">
            <v>Supper III</v>
          </cell>
          <cell r="Q9">
            <v>225089760</v>
          </cell>
          <cell r="R9">
            <v>193618320</v>
          </cell>
          <cell r="S9">
            <v>227002720</v>
          </cell>
          <cell r="T9">
            <v>248466960</v>
          </cell>
          <cell r="U9">
            <v>412850000</v>
          </cell>
          <cell r="V9">
            <v>362835360</v>
          </cell>
          <cell r="W9">
            <v>366076000</v>
          </cell>
          <cell r="X9">
            <v>2035939120</v>
          </cell>
        </row>
        <row r="10">
          <cell r="C10" t="str">
            <v>Supper IV</v>
          </cell>
          <cell r="D10">
            <v>46960</v>
          </cell>
          <cell r="E10">
            <v>38700</v>
          </cell>
          <cell r="F10">
            <v>86250</v>
          </cell>
          <cell r="G10">
            <v>77396</v>
          </cell>
          <cell r="H10">
            <v>69340</v>
          </cell>
          <cell r="I10">
            <v>34450</v>
          </cell>
          <cell r="J10">
            <v>28580</v>
          </cell>
          <cell r="K10">
            <v>381676</v>
          </cell>
          <cell r="P10" t="str">
            <v>Supper IV</v>
          </cell>
          <cell r="Q10">
            <v>168724250</v>
          </cell>
          <cell r="R10">
            <v>167915487.5</v>
          </cell>
          <cell r="S10">
            <v>418882687.5</v>
          </cell>
          <cell r="T10">
            <v>409749853</v>
          </cell>
          <cell r="U10">
            <v>375623867.5</v>
          </cell>
          <cell r="V10">
            <v>192306737.5</v>
          </cell>
          <cell r="W10">
            <v>176188960</v>
          </cell>
          <cell r="X10">
            <v>1909391843</v>
          </cell>
        </row>
        <row r="11">
          <cell r="D11">
            <v>190111</v>
          </cell>
          <cell r="E11">
            <v>138581</v>
          </cell>
          <cell r="F11">
            <v>192101</v>
          </cell>
          <cell r="G11">
            <v>184717</v>
          </cell>
          <cell r="H11">
            <v>223342</v>
          </cell>
          <cell r="I11">
            <v>178951</v>
          </cell>
          <cell r="J11">
            <v>146580</v>
          </cell>
          <cell r="K11">
            <v>1254383</v>
          </cell>
          <cell r="Q11">
            <v>497479010</v>
          </cell>
          <cell r="R11">
            <v>462639807.5</v>
          </cell>
          <cell r="S11">
            <v>779450407.5</v>
          </cell>
          <cell r="T11">
            <v>801309313</v>
          </cell>
          <cell r="U11">
            <v>980848367.5</v>
          </cell>
          <cell r="V11">
            <v>744546097.5</v>
          </cell>
          <cell r="W11">
            <v>685298960</v>
          </cell>
          <cell r="X11">
            <v>4951571963</v>
          </cell>
        </row>
        <row r="13">
          <cell r="B13" t="str">
            <v>Mathematics</v>
          </cell>
          <cell r="O13" t="str">
            <v>Mathematics</v>
          </cell>
        </row>
        <row r="15">
          <cell r="D15" t="str">
            <v>Primary 1</v>
          </cell>
          <cell r="E15" t="str">
            <v>Primary 2</v>
          </cell>
          <cell r="F15" t="str">
            <v>Primary 3</v>
          </cell>
          <cell r="G15" t="str">
            <v>Primary 4</v>
          </cell>
          <cell r="H15" t="str">
            <v>Primary 5</v>
          </cell>
          <cell r="I15" t="str">
            <v>Primary 6</v>
          </cell>
          <cell r="J15" t="str">
            <v>Primary 7</v>
          </cell>
          <cell r="K15" t="str">
            <v>TOTAL</v>
          </cell>
          <cell r="Q15" t="str">
            <v>Primary 1</v>
          </cell>
          <cell r="R15" t="str">
            <v>Primary 2</v>
          </cell>
          <cell r="S15" t="str">
            <v>Primary 3</v>
          </cell>
          <cell r="T15" t="str">
            <v>Primary 4</v>
          </cell>
          <cell r="U15" t="str">
            <v>Primary 5</v>
          </cell>
          <cell r="V15" t="str">
            <v>Primary 6</v>
          </cell>
          <cell r="W15" t="str">
            <v>Primary 7</v>
          </cell>
          <cell r="X15" t="str">
            <v>TOTAL</v>
          </cell>
        </row>
        <row r="16">
          <cell r="C16" t="str">
            <v>Super I</v>
          </cell>
          <cell r="H16">
            <v>28000</v>
          </cell>
          <cell r="I16">
            <v>28500</v>
          </cell>
          <cell r="J16">
            <v>28500</v>
          </cell>
          <cell r="K16">
            <v>85000</v>
          </cell>
          <cell r="P16" t="str">
            <v>Super I</v>
          </cell>
          <cell r="U16">
            <v>104155500</v>
          </cell>
          <cell r="V16">
            <v>116237000</v>
          </cell>
          <cell r="W16">
            <v>116460000</v>
          </cell>
          <cell r="X16">
            <v>336852500</v>
          </cell>
        </row>
        <row r="17">
          <cell r="C17" t="str">
            <v>Super II</v>
          </cell>
          <cell r="D17">
            <v>27080</v>
          </cell>
          <cell r="E17">
            <v>28979</v>
          </cell>
          <cell r="F17">
            <v>29118</v>
          </cell>
          <cell r="G17">
            <v>29656</v>
          </cell>
          <cell r="K17">
            <v>114833</v>
          </cell>
          <cell r="P17" t="str">
            <v>Super II</v>
          </cell>
          <cell r="Q17">
            <v>91735160</v>
          </cell>
          <cell r="R17">
            <v>97115720</v>
          </cell>
          <cell r="S17">
            <v>130277190</v>
          </cell>
          <cell r="T17">
            <v>160867550</v>
          </cell>
          <cell r="X17">
            <v>479995620</v>
          </cell>
        </row>
        <row r="18">
          <cell r="C18" t="str">
            <v>Supper III</v>
          </cell>
          <cell r="D18">
            <v>45701</v>
          </cell>
          <cell r="E18">
            <v>45501</v>
          </cell>
          <cell r="F18">
            <v>52200</v>
          </cell>
          <cell r="G18">
            <v>53800</v>
          </cell>
          <cell r="H18">
            <v>68501</v>
          </cell>
          <cell r="I18">
            <v>67002</v>
          </cell>
          <cell r="J18">
            <v>64101</v>
          </cell>
          <cell r="K18">
            <v>396806</v>
          </cell>
          <cell r="P18" t="str">
            <v>Supper III</v>
          </cell>
          <cell r="Q18">
            <v>160446056</v>
          </cell>
          <cell r="R18">
            <v>160881256</v>
          </cell>
          <cell r="S18">
            <v>221514000</v>
          </cell>
          <cell r="T18">
            <v>229004800</v>
          </cell>
          <cell r="U18">
            <v>275705996</v>
          </cell>
          <cell r="V18">
            <v>270468032</v>
          </cell>
          <cell r="W18">
            <v>268243772</v>
          </cell>
          <cell r="X18">
            <v>1586263912</v>
          </cell>
        </row>
        <row r="19">
          <cell r="C19" t="str">
            <v>Supper IV</v>
          </cell>
          <cell r="D19">
            <v>26230</v>
          </cell>
          <cell r="E19">
            <v>27880</v>
          </cell>
          <cell r="F19">
            <v>74120</v>
          </cell>
          <cell r="G19">
            <v>68940</v>
          </cell>
          <cell r="H19">
            <v>57550</v>
          </cell>
          <cell r="I19">
            <v>29680</v>
          </cell>
          <cell r="J19">
            <v>27890</v>
          </cell>
          <cell r="K19">
            <v>312290</v>
          </cell>
          <cell r="P19" t="str">
            <v>Supper IV</v>
          </cell>
          <cell r="Q19">
            <v>100260945</v>
          </cell>
          <cell r="R19">
            <v>109199047.5</v>
          </cell>
          <cell r="S19">
            <v>284768393.5</v>
          </cell>
          <cell r="T19">
            <v>295561402</v>
          </cell>
          <cell r="U19">
            <v>291609095.5</v>
          </cell>
          <cell r="V19">
            <v>173732147</v>
          </cell>
          <cell r="W19">
            <v>169411765.5</v>
          </cell>
          <cell r="X19">
            <v>1424542796</v>
          </cell>
        </row>
        <row r="20">
          <cell r="D20">
            <v>99011</v>
          </cell>
          <cell r="E20">
            <v>102360</v>
          </cell>
          <cell r="F20">
            <v>155438</v>
          </cell>
          <cell r="G20">
            <v>152396</v>
          </cell>
          <cell r="H20">
            <v>154051</v>
          </cell>
          <cell r="I20">
            <v>125182</v>
          </cell>
          <cell r="J20">
            <v>120491</v>
          </cell>
          <cell r="K20">
            <v>908929</v>
          </cell>
          <cell r="Q20">
            <v>352442161</v>
          </cell>
          <cell r="R20">
            <v>367196023.5</v>
          </cell>
          <cell r="S20">
            <v>636559583.5</v>
          </cell>
          <cell r="T20">
            <v>685433752</v>
          </cell>
          <cell r="U20">
            <v>671470591.5</v>
          </cell>
          <cell r="V20">
            <v>560437179</v>
          </cell>
          <cell r="W20">
            <v>554115537.5</v>
          </cell>
          <cell r="X20">
            <v>3827654828</v>
          </cell>
        </row>
        <row r="22">
          <cell r="B22" t="str">
            <v>Science</v>
          </cell>
          <cell r="O22" t="str">
            <v>Science</v>
          </cell>
        </row>
        <row r="24">
          <cell r="D24" t="str">
            <v>Primary 1</v>
          </cell>
          <cell r="E24" t="str">
            <v>Primary 2</v>
          </cell>
          <cell r="F24" t="str">
            <v>Primary 3</v>
          </cell>
          <cell r="G24" t="str">
            <v>Primary 4</v>
          </cell>
          <cell r="H24" t="str">
            <v>Primary 5</v>
          </cell>
          <cell r="I24" t="str">
            <v>Primary 6</v>
          </cell>
          <cell r="J24" t="str">
            <v>Primary 7</v>
          </cell>
          <cell r="K24" t="str">
            <v>TOTAL</v>
          </cell>
          <cell r="Q24" t="str">
            <v>Primary 1</v>
          </cell>
          <cell r="R24" t="str">
            <v>Primary 2</v>
          </cell>
          <cell r="S24" t="str">
            <v>Primary 3</v>
          </cell>
          <cell r="T24" t="str">
            <v>Primary 4</v>
          </cell>
          <cell r="U24" t="str">
            <v>Primary 5</v>
          </cell>
          <cell r="V24" t="str">
            <v>Primary 6</v>
          </cell>
          <cell r="W24" t="str">
            <v>Primary 7</v>
          </cell>
          <cell r="X24" t="str">
            <v>TOTAL</v>
          </cell>
        </row>
        <row r="25">
          <cell r="C25" t="str">
            <v>Super I</v>
          </cell>
          <cell r="H25">
            <v>38500</v>
          </cell>
          <cell r="I25">
            <v>37500</v>
          </cell>
          <cell r="J25">
            <v>37500</v>
          </cell>
          <cell r="K25">
            <v>113500</v>
          </cell>
          <cell r="P25" t="str">
            <v>Super I</v>
          </cell>
          <cell r="U25">
            <v>168330000</v>
          </cell>
          <cell r="V25">
            <v>152749000</v>
          </cell>
          <cell r="W25">
            <v>152749000</v>
          </cell>
          <cell r="X25">
            <v>473828000</v>
          </cell>
        </row>
        <row r="26">
          <cell r="C26" t="str">
            <v>Super II</v>
          </cell>
          <cell r="D26">
            <v>15259</v>
          </cell>
          <cell r="E26">
            <v>15659</v>
          </cell>
          <cell r="F26">
            <v>16509</v>
          </cell>
          <cell r="G26">
            <v>16710</v>
          </cell>
          <cell r="K26">
            <v>64137</v>
          </cell>
          <cell r="P26" t="str">
            <v>Super II</v>
          </cell>
          <cell r="Q26">
            <v>61457300</v>
          </cell>
          <cell r="R26">
            <v>70499420</v>
          </cell>
          <cell r="S26">
            <v>88131780</v>
          </cell>
          <cell r="T26">
            <v>101672000</v>
          </cell>
          <cell r="X26">
            <v>321760500</v>
          </cell>
        </row>
        <row r="27">
          <cell r="C27" t="str">
            <v>Supper III</v>
          </cell>
          <cell r="D27">
            <v>39302</v>
          </cell>
          <cell r="E27">
            <v>39402</v>
          </cell>
          <cell r="F27">
            <v>41601</v>
          </cell>
          <cell r="G27">
            <v>43601</v>
          </cell>
          <cell r="H27">
            <v>46901</v>
          </cell>
          <cell r="I27">
            <v>45401</v>
          </cell>
          <cell r="J27">
            <v>46101</v>
          </cell>
          <cell r="K27">
            <v>302309</v>
          </cell>
          <cell r="P27" t="str">
            <v>Supper III</v>
          </cell>
          <cell r="Q27">
            <v>140200560</v>
          </cell>
          <cell r="R27">
            <v>151359540</v>
          </cell>
          <cell r="S27">
            <v>196435840</v>
          </cell>
          <cell r="T27">
            <v>236412800</v>
          </cell>
          <cell r="U27">
            <v>229065660</v>
          </cell>
          <cell r="V27">
            <v>195046910</v>
          </cell>
          <cell r="W27">
            <v>201737225</v>
          </cell>
          <cell r="X27">
            <v>1350258535</v>
          </cell>
        </row>
        <row r="28">
          <cell r="C28" t="str">
            <v>Supper IV</v>
          </cell>
          <cell r="D28">
            <v>19016</v>
          </cell>
          <cell r="E28">
            <v>19200</v>
          </cell>
          <cell r="F28">
            <v>54970</v>
          </cell>
          <cell r="G28">
            <v>52020</v>
          </cell>
          <cell r="H28">
            <v>46047</v>
          </cell>
          <cell r="I28">
            <v>24268</v>
          </cell>
          <cell r="J28">
            <v>21590</v>
          </cell>
          <cell r="K28">
            <v>237111</v>
          </cell>
          <cell r="P28" t="str">
            <v>Supper IV</v>
          </cell>
          <cell r="Q28">
            <v>81203329.5</v>
          </cell>
          <cell r="R28">
            <v>89641412.5</v>
          </cell>
          <cell r="S28">
            <v>278824902.5</v>
          </cell>
          <cell r="T28">
            <v>308787222.5</v>
          </cell>
          <cell r="U28">
            <v>266537516</v>
          </cell>
          <cell r="V28">
            <v>137818855</v>
          </cell>
          <cell r="W28">
            <v>131604837.5</v>
          </cell>
          <cell r="X28">
            <v>1294418075.5</v>
          </cell>
        </row>
        <row r="29">
          <cell r="D29">
            <v>73577</v>
          </cell>
          <cell r="E29">
            <v>74261</v>
          </cell>
          <cell r="F29">
            <v>113080</v>
          </cell>
          <cell r="G29">
            <v>112331</v>
          </cell>
          <cell r="H29">
            <v>131448</v>
          </cell>
          <cell r="I29">
            <v>107169</v>
          </cell>
          <cell r="J29">
            <v>105191</v>
          </cell>
          <cell r="K29">
            <v>717057</v>
          </cell>
          <cell r="Q29">
            <v>282861189.5</v>
          </cell>
          <cell r="R29">
            <v>311500372.5</v>
          </cell>
          <cell r="S29">
            <v>563392522.5</v>
          </cell>
          <cell r="T29">
            <v>646872022.5</v>
          </cell>
          <cell r="U29">
            <v>663933176</v>
          </cell>
          <cell r="V29">
            <v>485614765</v>
          </cell>
          <cell r="W29">
            <v>486091062.5</v>
          </cell>
          <cell r="X29">
            <v>3440265110.5</v>
          </cell>
        </row>
        <row r="31">
          <cell r="B31" t="str">
            <v>Social Studies</v>
          </cell>
          <cell r="O31" t="str">
            <v>Social Studies</v>
          </cell>
        </row>
        <row r="33">
          <cell r="D33" t="str">
            <v>Primary 1</v>
          </cell>
          <cell r="E33" t="str">
            <v>Primary 2</v>
          </cell>
          <cell r="F33" t="str">
            <v>Primary 3</v>
          </cell>
          <cell r="G33" t="str">
            <v>Primary 4</v>
          </cell>
          <cell r="H33" t="str">
            <v>Primary 5</v>
          </cell>
          <cell r="I33" t="str">
            <v>Primary 6</v>
          </cell>
          <cell r="J33" t="str">
            <v>Primary 7</v>
          </cell>
          <cell r="K33" t="str">
            <v>TOTAL</v>
          </cell>
          <cell r="Q33" t="str">
            <v>Primary 1</v>
          </cell>
          <cell r="R33" t="str">
            <v>Primary 2</v>
          </cell>
          <cell r="S33" t="str">
            <v>Primary 3</v>
          </cell>
          <cell r="T33" t="str">
            <v>Primary 4</v>
          </cell>
          <cell r="U33" t="str">
            <v>Primary 5</v>
          </cell>
          <cell r="V33" t="str">
            <v>Primary 6</v>
          </cell>
          <cell r="W33" t="str">
            <v>Primary 7</v>
          </cell>
          <cell r="X33" t="str">
            <v>TOTAL</v>
          </cell>
        </row>
        <row r="34">
          <cell r="C34" t="str">
            <v>Super I</v>
          </cell>
          <cell r="H34">
            <v>28500</v>
          </cell>
          <cell r="I34">
            <v>26500</v>
          </cell>
          <cell r="J34">
            <v>25500</v>
          </cell>
          <cell r="K34">
            <v>80500</v>
          </cell>
          <cell r="P34" t="str">
            <v>Super I</v>
          </cell>
          <cell r="U34">
            <v>84132000</v>
          </cell>
          <cell r="V34">
            <v>85038500</v>
          </cell>
          <cell r="W34">
            <v>86368500</v>
          </cell>
          <cell r="X34">
            <v>255539000</v>
          </cell>
        </row>
        <row r="35">
          <cell r="C35" t="str">
            <v>Super II</v>
          </cell>
          <cell r="D35">
            <v>13490</v>
          </cell>
          <cell r="E35">
            <v>13920</v>
          </cell>
          <cell r="F35">
            <v>16190</v>
          </cell>
          <cell r="G35">
            <v>15950</v>
          </cell>
          <cell r="K35">
            <v>59550</v>
          </cell>
          <cell r="P35" t="str">
            <v>Super II</v>
          </cell>
          <cell r="Q35">
            <v>24059415</v>
          </cell>
          <cell r="R35">
            <v>36331200</v>
          </cell>
          <cell r="S35">
            <v>49063795</v>
          </cell>
          <cell r="T35">
            <v>64757000</v>
          </cell>
          <cell r="X35">
            <v>174211410</v>
          </cell>
        </row>
        <row r="36">
          <cell r="C36" t="str">
            <v>Supper III</v>
          </cell>
          <cell r="D36">
            <v>39002</v>
          </cell>
          <cell r="E36">
            <v>38502</v>
          </cell>
          <cell r="F36">
            <v>44102</v>
          </cell>
          <cell r="G36">
            <v>48202</v>
          </cell>
          <cell r="H36">
            <v>60503</v>
          </cell>
          <cell r="I36">
            <v>59503</v>
          </cell>
          <cell r="J36">
            <v>51800</v>
          </cell>
          <cell r="K36">
            <v>341614</v>
          </cell>
          <cell r="P36" t="str">
            <v>Supper III</v>
          </cell>
          <cell r="Q36">
            <v>117861544</v>
          </cell>
          <cell r="R36">
            <v>127206048</v>
          </cell>
          <cell r="S36">
            <v>156256731</v>
          </cell>
          <cell r="T36">
            <v>195269314.40000001</v>
          </cell>
          <cell r="U36">
            <v>258660792.40000001</v>
          </cell>
          <cell r="V36">
            <v>287059295</v>
          </cell>
          <cell r="W36">
            <v>272903200</v>
          </cell>
          <cell r="X36">
            <v>1415216924.8</v>
          </cell>
        </row>
        <row r="37">
          <cell r="C37" t="str">
            <v>Supper IV</v>
          </cell>
          <cell r="D37">
            <v>20940</v>
          </cell>
          <cell r="E37">
            <v>21510</v>
          </cell>
          <cell r="F37">
            <v>58750</v>
          </cell>
          <cell r="G37">
            <v>58919</v>
          </cell>
          <cell r="H37">
            <v>50130</v>
          </cell>
          <cell r="I37">
            <v>27250</v>
          </cell>
          <cell r="J37">
            <v>26750</v>
          </cell>
          <cell r="K37">
            <v>264249</v>
          </cell>
          <cell r="P37" t="str">
            <v>Supper IV</v>
          </cell>
          <cell r="Q37">
            <v>63087400</v>
          </cell>
          <cell r="R37">
            <v>66526387.5</v>
          </cell>
          <cell r="S37">
            <v>201911962.5</v>
          </cell>
          <cell r="T37">
            <v>217374540</v>
          </cell>
          <cell r="U37">
            <v>223094237.5</v>
          </cell>
          <cell r="V37">
            <v>140647917.5</v>
          </cell>
          <cell r="W37">
            <v>141507585</v>
          </cell>
          <cell r="X37">
            <v>1054150030</v>
          </cell>
        </row>
        <row r="38">
          <cell r="D38">
            <v>73432</v>
          </cell>
          <cell r="E38">
            <v>73932</v>
          </cell>
          <cell r="F38">
            <v>119042</v>
          </cell>
          <cell r="G38">
            <v>123071</v>
          </cell>
          <cell r="H38">
            <v>139133</v>
          </cell>
          <cell r="I38">
            <v>113253</v>
          </cell>
          <cell r="J38">
            <v>104050</v>
          </cell>
          <cell r="K38">
            <v>745913</v>
          </cell>
          <cell r="Q38">
            <v>205008359</v>
          </cell>
          <cell r="R38">
            <v>230063635.5</v>
          </cell>
          <cell r="S38">
            <v>407232488.5</v>
          </cell>
          <cell r="T38">
            <v>477400854.39999998</v>
          </cell>
          <cell r="U38">
            <v>565887029.89999998</v>
          </cell>
          <cell r="V38">
            <v>512745712.5</v>
          </cell>
          <cell r="W38">
            <v>500779285</v>
          </cell>
          <cell r="X38">
            <v>2899117364.8000002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budget.go.ug/budget/content/approved-budget-estimates-3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141"/>
  <sheetViews>
    <sheetView zoomScale="80" zoomScaleNormal="8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CL125" sqref="CL125"/>
    </sheetView>
  </sheetViews>
  <sheetFormatPr defaultColWidth="9" defaultRowHeight="14.25"/>
  <cols>
    <col min="1" max="1" width="7.1328125" style="30" customWidth="1"/>
    <col min="2" max="2" width="33.1328125" style="30" bestFit="1" customWidth="1"/>
    <col min="3" max="3" width="11.265625" style="28" customWidth="1"/>
    <col min="4" max="5" width="11.59765625" style="28" customWidth="1"/>
    <col min="6" max="6" width="13.1328125" style="28" customWidth="1"/>
    <col min="7" max="7" width="13.265625" style="28" customWidth="1"/>
    <col min="8" max="8" width="13.86328125" style="28" customWidth="1"/>
    <col min="9" max="9" width="13.73046875" style="28" customWidth="1"/>
    <col min="10" max="10" width="13.59765625" style="28" customWidth="1"/>
    <col min="11" max="11" width="9.86328125" style="28" customWidth="1"/>
    <col min="12" max="12" width="11.86328125" style="28" bestFit="1" customWidth="1"/>
    <col min="13" max="13" width="12.86328125" style="28" bestFit="1" customWidth="1"/>
    <col min="14" max="14" width="13.3984375" style="28" bestFit="1" customWidth="1"/>
    <col min="15" max="15" width="13.3984375" style="28" customWidth="1"/>
    <col min="16" max="16" width="13.3984375" style="28" bestFit="1" customWidth="1"/>
    <col min="17" max="17" width="11.73046875" style="28" bestFit="1" customWidth="1"/>
    <col min="18" max="18" width="13" style="28" customWidth="1"/>
    <col min="19" max="19" width="12.265625" style="28" customWidth="1"/>
    <col min="20" max="22" width="14.3984375" style="28" customWidth="1"/>
    <col min="23" max="23" width="12.59765625" style="28" customWidth="1"/>
    <col min="24" max="24" width="10.73046875" style="28" bestFit="1" customWidth="1"/>
    <col min="25" max="26" width="10.73046875" style="40" customWidth="1"/>
    <col min="27" max="27" width="12" style="40" customWidth="1"/>
    <col min="28" max="28" width="12.86328125" style="28" customWidth="1"/>
    <col min="29" max="29" width="11.59765625" style="40" bestFit="1" customWidth="1"/>
    <col min="30" max="30" width="10.59765625" style="40" customWidth="1"/>
    <col min="31" max="32" width="10.59765625" style="40" bestFit="1" customWidth="1"/>
    <col min="33" max="33" width="9.59765625" style="40" customWidth="1"/>
    <col min="34" max="34" width="11.73046875" style="40" customWidth="1"/>
    <col min="35" max="35" width="10.73046875" style="28" customWidth="1"/>
    <col min="36" max="36" width="10.73046875" style="28" hidden="1" customWidth="1"/>
    <col min="37" max="37" width="11.1328125" style="28" bestFit="1" customWidth="1"/>
    <col min="38" max="38" width="10.86328125" style="28" customWidth="1"/>
    <col min="39" max="39" width="11.1328125" style="28" bestFit="1" customWidth="1"/>
    <col min="40" max="40" width="11.86328125" style="28" customWidth="1"/>
    <col min="41" max="41" width="11.73046875" style="28" customWidth="1"/>
    <col min="42" max="42" width="12.3984375" style="28" customWidth="1"/>
    <col min="43" max="43" width="13.86328125" style="28" customWidth="1"/>
    <col min="44" max="44" width="11.3984375" style="28" customWidth="1"/>
    <col min="45" max="45" width="11.73046875" style="28" customWidth="1"/>
    <col min="46" max="47" width="11.1328125" style="28" customWidth="1"/>
    <col min="48" max="48" width="11.59765625" style="28" bestFit="1" customWidth="1"/>
    <col min="49" max="49" width="10" customWidth="1"/>
    <col min="50" max="50" width="11.59765625" style="28" bestFit="1" customWidth="1"/>
    <col min="51" max="51" width="11.265625" style="28" customWidth="1"/>
    <col min="52" max="52" width="11.59765625" style="28" bestFit="1" customWidth="1"/>
    <col min="53" max="53" width="12.86328125" style="28" customWidth="1"/>
    <col min="54" max="54" width="12" style="28" customWidth="1"/>
    <col min="55" max="55" width="12.1328125" style="28" customWidth="1"/>
    <col min="56" max="56" width="12" style="28" customWidth="1"/>
    <col min="57" max="57" width="12.1328125" style="28" customWidth="1"/>
    <col min="58" max="58" width="13" style="28" customWidth="1"/>
    <col min="59" max="59" width="14.265625" style="28" bestFit="1" customWidth="1"/>
    <col min="60" max="60" width="11.3984375" style="28" customWidth="1"/>
    <col min="61" max="61" width="11.59765625" style="28" bestFit="1" customWidth="1"/>
    <col min="62" max="62" width="12.265625" style="28" bestFit="1" customWidth="1"/>
    <col min="63" max="63" width="11.59765625" style="28" customWidth="1"/>
    <col min="64" max="64" width="10.59765625" style="28" bestFit="1" customWidth="1"/>
    <col min="65" max="65" width="11.59765625" style="28" customWidth="1"/>
    <col min="66" max="67" width="12.1328125" style="28" customWidth="1"/>
    <col min="68" max="68" width="10.59765625" style="28" bestFit="1" customWidth="1"/>
    <col min="69" max="69" width="13.265625" style="28" bestFit="1" customWidth="1"/>
    <col min="70" max="71" width="12.59765625" style="28" customWidth="1"/>
    <col min="72" max="72" width="13.3984375" style="28" customWidth="1"/>
    <col min="73" max="73" width="11.59765625" style="28" bestFit="1" customWidth="1"/>
    <col min="74" max="74" width="12.265625" style="28" bestFit="1" customWidth="1"/>
    <col min="75" max="75" width="11.59765625" style="28" bestFit="1" customWidth="1"/>
    <col min="76" max="76" width="11.59765625" style="28" customWidth="1"/>
    <col min="77" max="77" width="10.59765625" style="28" bestFit="1" customWidth="1"/>
    <col min="78" max="79" width="11.59765625" style="28" customWidth="1"/>
    <col min="80" max="80" width="11.73046875" style="28" bestFit="1" customWidth="1"/>
    <col min="81" max="82" width="11.59765625" style="28" customWidth="1"/>
    <col min="83" max="83" width="12.265625" style="28" bestFit="1" customWidth="1"/>
    <col min="84" max="84" width="15.1328125" style="28" customWidth="1"/>
    <col min="85" max="85" width="16" style="28" customWidth="1"/>
    <col min="86" max="86" width="4" style="28" customWidth="1"/>
    <col min="87" max="87" width="15" style="28" bestFit="1" customWidth="1"/>
    <col min="88" max="88" width="13.265625" style="28" bestFit="1" customWidth="1"/>
    <col min="89" max="89" width="13.73046875" style="28" bestFit="1" customWidth="1"/>
    <col min="90" max="90" width="13.3984375" style="28" bestFit="1" customWidth="1"/>
    <col min="91" max="91" width="13.59765625" style="28" bestFit="1" customWidth="1"/>
    <col min="92" max="16384" width="9" style="30"/>
  </cols>
  <sheetData>
    <row r="1" spans="1:91" s="2" customFormat="1" ht="36.75" customHeight="1">
      <c r="A1" s="80" t="s">
        <v>0</v>
      </c>
      <c r="B1" s="83" t="s">
        <v>1</v>
      </c>
      <c r="C1" s="86" t="s">
        <v>2</v>
      </c>
      <c r="D1" s="86" t="s">
        <v>3</v>
      </c>
      <c r="E1" s="88" t="s">
        <v>246</v>
      </c>
      <c r="F1" s="88" t="s">
        <v>247</v>
      </c>
      <c r="G1" s="86" t="s">
        <v>4</v>
      </c>
      <c r="H1" s="86" t="s">
        <v>5</v>
      </c>
      <c r="I1" s="86" t="s">
        <v>6</v>
      </c>
      <c r="J1" s="86" t="s">
        <v>7</v>
      </c>
      <c r="K1" s="86" t="s">
        <v>8</v>
      </c>
      <c r="L1" s="86" t="s">
        <v>9</v>
      </c>
      <c r="M1" s="86" t="s">
        <v>10</v>
      </c>
      <c r="N1" s="86" t="s">
        <v>11</v>
      </c>
      <c r="O1" s="86" t="s">
        <v>12</v>
      </c>
      <c r="P1" s="86" t="s">
        <v>13</v>
      </c>
      <c r="Q1" s="86" t="s">
        <v>14</v>
      </c>
      <c r="R1" s="86" t="s">
        <v>15</v>
      </c>
      <c r="S1" s="86" t="s">
        <v>16</v>
      </c>
      <c r="T1" s="86" t="s">
        <v>17</v>
      </c>
      <c r="U1" s="86" t="s">
        <v>18</v>
      </c>
      <c r="V1" s="86" t="s">
        <v>19</v>
      </c>
      <c r="W1" s="86" t="s">
        <v>20</v>
      </c>
      <c r="X1" s="86" t="s">
        <v>21</v>
      </c>
      <c r="Y1" s="90" t="s">
        <v>22</v>
      </c>
      <c r="Z1" s="91"/>
      <c r="AA1" s="92"/>
      <c r="AB1" s="86" t="s">
        <v>23</v>
      </c>
      <c r="AC1" s="93" t="s">
        <v>24</v>
      </c>
      <c r="AD1" s="94"/>
      <c r="AE1" s="94"/>
      <c r="AF1" s="95"/>
      <c r="AG1" s="86" t="s">
        <v>25</v>
      </c>
      <c r="AH1" s="86" t="s">
        <v>26</v>
      </c>
      <c r="AI1" s="86" t="s">
        <v>27</v>
      </c>
      <c r="AJ1" s="96" t="s">
        <v>28</v>
      </c>
      <c r="AK1" s="93" t="s">
        <v>29</v>
      </c>
      <c r="AL1" s="94"/>
      <c r="AM1" s="95"/>
      <c r="AN1" s="86" t="s">
        <v>30</v>
      </c>
      <c r="AO1" s="86" t="s">
        <v>31</v>
      </c>
      <c r="AP1" s="86" t="s">
        <v>32</v>
      </c>
      <c r="AQ1" s="86" t="s">
        <v>33</v>
      </c>
      <c r="AR1" s="86" t="s">
        <v>34</v>
      </c>
      <c r="AS1" s="93" t="s">
        <v>35</v>
      </c>
      <c r="AT1" s="94"/>
      <c r="AU1" s="95"/>
      <c r="AV1" s="93" t="s">
        <v>36</v>
      </c>
      <c r="AW1" s="94"/>
      <c r="AX1" s="94"/>
      <c r="AY1" s="94"/>
      <c r="AZ1" s="95"/>
      <c r="BA1" s="96" t="s">
        <v>37</v>
      </c>
      <c r="BB1" s="96" t="s">
        <v>38</v>
      </c>
      <c r="BC1" s="96" t="s">
        <v>39</v>
      </c>
      <c r="BD1" s="96" t="s">
        <v>40</v>
      </c>
      <c r="BE1" s="96" t="s">
        <v>41</v>
      </c>
      <c r="BF1" s="96" t="s">
        <v>42</v>
      </c>
      <c r="BG1" s="98" t="s">
        <v>43</v>
      </c>
      <c r="BH1" s="93" t="s">
        <v>44</v>
      </c>
      <c r="BI1" s="94"/>
      <c r="BJ1" s="95"/>
      <c r="BK1" s="93" t="s">
        <v>45</v>
      </c>
      <c r="BL1" s="94"/>
      <c r="BM1" s="95"/>
      <c r="BN1" s="86" t="s">
        <v>46</v>
      </c>
      <c r="BO1" s="96" t="s">
        <v>248</v>
      </c>
      <c r="BP1" s="93" t="s">
        <v>47</v>
      </c>
      <c r="BQ1" s="94"/>
      <c r="BR1" s="95"/>
      <c r="BS1" s="96" t="s">
        <v>48</v>
      </c>
      <c r="BT1" s="96" t="s">
        <v>49</v>
      </c>
      <c r="BU1" s="93" t="s">
        <v>50</v>
      </c>
      <c r="BV1" s="94"/>
      <c r="BW1" s="95"/>
      <c r="BX1" s="93" t="s">
        <v>51</v>
      </c>
      <c r="BY1" s="94"/>
      <c r="BZ1" s="94"/>
      <c r="CA1" s="94"/>
      <c r="CB1" s="95"/>
      <c r="CC1" s="93" t="s">
        <v>52</v>
      </c>
      <c r="CD1" s="94"/>
      <c r="CE1" s="95"/>
      <c r="CF1" s="101" t="s">
        <v>53</v>
      </c>
      <c r="CG1" s="101" t="s">
        <v>54</v>
      </c>
      <c r="CH1" s="1"/>
      <c r="CI1" s="52"/>
      <c r="CJ1" s="55"/>
      <c r="CK1" s="52"/>
      <c r="CL1" s="56"/>
      <c r="CM1" s="1"/>
    </row>
    <row r="2" spans="1:91" s="2" customFormat="1" ht="57">
      <c r="A2" s="81"/>
      <c r="B2" s="84"/>
      <c r="C2" s="87"/>
      <c r="D2" s="87"/>
      <c r="E2" s="89"/>
      <c r="F2" s="89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3" t="s">
        <v>55</v>
      </c>
      <c r="Z2" s="3" t="s">
        <v>56</v>
      </c>
      <c r="AA2" s="3" t="s">
        <v>57</v>
      </c>
      <c r="AB2" s="87"/>
      <c r="AC2" s="4" t="s">
        <v>58</v>
      </c>
      <c r="AD2" s="4" t="s">
        <v>59</v>
      </c>
      <c r="AE2" s="4" t="s">
        <v>56</v>
      </c>
      <c r="AF2" s="4" t="s">
        <v>57</v>
      </c>
      <c r="AG2" s="87"/>
      <c r="AH2" s="87"/>
      <c r="AI2" s="87"/>
      <c r="AJ2" s="97"/>
      <c r="AK2" s="4" t="s">
        <v>60</v>
      </c>
      <c r="AL2" s="4" t="s">
        <v>56</v>
      </c>
      <c r="AM2" s="4" t="s">
        <v>57</v>
      </c>
      <c r="AN2" s="87"/>
      <c r="AO2" s="87"/>
      <c r="AP2" s="87"/>
      <c r="AQ2" s="87"/>
      <c r="AR2" s="87"/>
      <c r="AS2" s="4" t="s">
        <v>61</v>
      </c>
      <c r="AT2" s="5" t="s">
        <v>62</v>
      </c>
      <c r="AU2" s="5" t="s">
        <v>57</v>
      </c>
      <c r="AV2" s="5" t="s">
        <v>60</v>
      </c>
      <c r="AW2" s="5" t="s">
        <v>63</v>
      </c>
      <c r="AX2" s="4" t="s">
        <v>64</v>
      </c>
      <c r="AY2" s="4" t="s">
        <v>56</v>
      </c>
      <c r="AZ2" s="4" t="s">
        <v>57</v>
      </c>
      <c r="BA2" s="97"/>
      <c r="BB2" s="97"/>
      <c r="BC2" s="97"/>
      <c r="BD2" s="97"/>
      <c r="BE2" s="97"/>
      <c r="BF2" s="97"/>
      <c r="BG2" s="99"/>
      <c r="BH2" s="4" t="s">
        <v>60</v>
      </c>
      <c r="BI2" s="4" t="s">
        <v>56</v>
      </c>
      <c r="BJ2" s="4" t="s">
        <v>57</v>
      </c>
      <c r="BK2" s="4" t="s">
        <v>60</v>
      </c>
      <c r="BL2" s="4" t="s">
        <v>56</v>
      </c>
      <c r="BM2" s="4" t="s">
        <v>57</v>
      </c>
      <c r="BN2" s="87"/>
      <c r="BO2" s="97"/>
      <c r="BP2" s="4" t="s">
        <v>65</v>
      </c>
      <c r="BQ2" s="4" t="s">
        <v>66</v>
      </c>
      <c r="BR2" s="4" t="s">
        <v>57</v>
      </c>
      <c r="BS2" s="97"/>
      <c r="BT2" s="97"/>
      <c r="BU2" s="4" t="s">
        <v>60</v>
      </c>
      <c r="BV2" s="4" t="s">
        <v>56</v>
      </c>
      <c r="BW2" s="4" t="s">
        <v>57</v>
      </c>
      <c r="BX2" s="4" t="s">
        <v>60</v>
      </c>
      <c r="BY2" s="4" t="s">
        <v>67</v>
      </c>
      <c r="BZ2" s="4" t="s">
        <v>68</v>
      </c>
      <c r="CA2" s="4" t="s">
        <v>56</v>
      </c>
      <c r="CB2" s="4" t="s">
        <v>57</v>
      </c>
      <c r="CC2" s="4" t="s">
        <v>60</v>
      </c>
      <c r="CD2" s="4" t="s">
        <v>56</v>
      </c>
      <c r="CE2" s="4" t="s">
        <v>57</v>
      </c>
      <c r="CF2" s="101"/>
      <c r="CG2" s="101"/>
      <c r="CH2" s="1"/>
      <c r="CI2" s="53" t="s">
        <v>69</v>
      </c>
      <c r="CJ2" s="57" t="s">
        <v>70</v>
      </c>
      <c r="CK2" s="53" t="s">
        <v>71</v>
      </c>
      <c r="CL2" s="58" t="s">
        <v>72</v>
      </c>
      <c r="CM2" s="6"/>
    </row>
    <row r="3" spans="1:91" s="18" customFormat="1">
      <c r="A3" s="82"/>
      <c r="B3" s="85"/>
      <c r="C3" s="7" t="s">
        <v>73</v>
      </c>
      <c r="D3" s="7" t="s">
        <v>74</v>
      </c>
      <c r="E3" s="7" t="s">
        <v>244</v>
      </c>
      <c r="F3" s="7" t="s">
        <v>245</v>
      </c>
      <c r="G3" s="7" t="s">
        <v>75</v>
      </c>
      <c r="H3" s="7" t="s">
        <v>76</v>
      </c>
      <c r="I3" s="7" t="s">
        <v>77</v>
      </c>
      <c r="J3" s="7" t="s">
        <v>78</v>
      </c>
      <c r="K3" s="8" t="s">
        <v>79</v>
      </c>
      <c r="L3" s="7" t="s">
        <v>80</v>
      </c>
      <c r="M3" s="7" t="s">
        <v>81</v>
      </c>
      <c r="N3" s="7" t="s">
        <v>82</v>
      </c>
      <c r="O3" s="7" t="s">
        <v>83</v>
      </c>
      <c r="P3" s="7" t="s">
        <v>84</v>
      </c>
      <c r="Q3" s="7" t="s">
        <v>85</v>
      </c>
      <c r="R3" s="7" t="s">
        <v>86</v>
      </c>
      <c r="S3" s="7" t="s">
        <v>87</v>
      </c>
      <c r="T3" s="7" t="s">
        <v>88</v>
      </c>
      <c r="U3" s="7" t="s">
        <v>89</v>
      </c>
      <c r="V3" s="7" t="s">
        <v>90</v>
      </c>
      <c r="W3" s="7" t="s">
        <v>91</v>
      </c>
      <c r="X3" s="7" t="s">
        <v>92</v>
      </c>
      <c r="Y3" s="108" t="s">
        <v>93</v>
      </c>
      <c r="Z3" s="109"/>
      <c r="AA3" s="110"/>
      <c r="AB3" s="7" t="s">
        <v>94</v>
      </c>
      <c r="AC3" s="108" t="s">
        <v>95</v>
      </c>
      <c r="AD3" s="109"/>
      <c r="AE3" s="109"/>
      <c r="AF3" s="110"/>
      <c r="AG3" s="7" t="s">
        <v>96</v>
      </c>
      <c r="AH3" s="7" t="s">
        <v>97</v>
      </c>
      <c r="AI3" s="7" t="s">
        <v>98</v>
      </c>
      <c r="AJ3" s="9" t="s">
        <v>99</v>
      </c>
      <c r="AK3" s="108" t="s">
        <v>100</v>
      </c>
      <c r="AL3" s="109"/>
      <c r="AM3" s="110"/>
      <c r="AN3" s="7" t="s">
        <v>101</v>
      </c>
      <c r="AO3" s="4" t="s">
        <v>102</v>
      </c>
      <c r="AP3" s="4" t="s">
        <v>103</v>
      </c>
      <c r="AQ3" s="7" t="s">
        <v>104</v>
      </c>
      <c r="AR3" s="7" t="s">
        <v>105</v>
      </c>
      <c r="AS3" s="111">
        <v>321447</v>
      </c>
      <c r="AT3" s="112"/>
      <c r="AU3" s="113"/>
      <c r="AV3" s="108" t="s">
        <v>106</v>
      </c>
      <c r="AW3" s="109"/>
      <c r="AX3" s="109"/>
      <c r="AY3" s="109"/>
      <c r="AZ3" s="110"/>
      <c r="BA3" s="10" t="s">
        <v>107</v>
      </c>
      <c r="BB3" s="11">
        <v>321453</v>
      </c>
      <c r="BC3" s="12">
        <v>321455</v>
      </c>
      <c r="BD3" s="12">
        <v>321457</v>
      </c>
      <c r="BE3" s="12">
        <v>321461</v>
      </c>
      <c r="BF3" s="12">
        <v>321462</v>
      </c>
      <c r="BG3" s="100"/>
      <c r="BH3" s="114">
        <v>321426</v>
      </c>
      <c r="BI3" s="115"/>
      <c r="BJ3" s="116"/>
      <c r="BK3" s="102">
        <v>321428</v>
      </c>
      <c r="BL3" s="103"/>
      <c r="BM3" s="104"/>
      <c r="BN3" s="13" t="s">
        <v>108</v>
      </c>
      <c r="BO3" s="43">
        <v>321471</v>
      </c>
      <c r="BP3" s="117" t="s">
        <v>109</v>
      </c>
      <c r="BQ3" s="115"/>
      <c r="BR3" s="116"/>
      <c r="BS3" s="14">
        <v>321449</v>
      </c>
      <c r="BT3" s="15">
        <v>321417</v>
      </c>
      <c r="BU3" s="102">
        <v>321431</v>
      </c>
      <c r="BV3" s="103"/>
      <c r="BW3" s="104"/>
      <c r="BX3" s="102">
        <v>321433</v>
      </c>
      <c r="BY3" s="103"/>
      <c r="BZ3" s="103"/>
      <c r="CA3" s="103"/>
      <c r="CB3" s="104"/>
      <c r="CC3" s="105">
        <v>321412</v>
      </c>
      <c r="CD3" s="106"/>
      <c r="CE3" s="107"/>
      <c r="CF3" s="101"/>
      <c r="CG3" s="101"/>
      <c r="CH3" s="16"/>
      <c r="CI3" s="54"/>
      <c r="CJ3" s="59"/>
      <c r="CK3" s="54"/>
      <c r="CL3" s="60"/>
      <c r="CM3" s="17"/>
    </row>
    <row r="4" spans="1:91">
      <c r="A4" s="19">
        <v>501</v>
      </c>
      <c r="B4" s="19" t="s">
        <v>110</v>
      </c>
      <c r="C4" s="20">
        <v>30000.000000000004</v>
      </c>
      <c r="D4" s="20">
        <v>0</v>
      </c>
      <c r="E4" s="20">
        <v>168299.31599999999</v>
      </c>
      <c r="F4" s="20">
        <v>689082.80500000005</v>
      </c>
      <c r="G4" s="20">
        <v>448367.13900205161</v>
      </c>
      <c r="H4" s="20">
        <v>130786.30324302903</v>
      </c>
      <c r="I4" s="20">
        <v>124640.796</v>
      </c>
      <c r="J4" s="20">
        <v>1434855.378</v>
      </c>
      <c r="K4" s="20">
        <v>35175.811395006909</v>
      </c>
      <c r="L4" s="20">
        <v>123483.76262430583</v>
      </c>
      <c r="M4" s="20">
        <v>40000</v>
      </c>
      <c r="N4" s="20">
        <v>4538539.5959999999</v>
      </c>
      <c r="O4" s="20">
        <v>831089.49600000004</v>
      </c>
      <c r="P4" s="20">
        <v>3290861.9040000001</v>
      </c>
      <c r="Q4" s="20">
        <v>136162.51199999999</v>
      </c>
      <c r="R4" s="20">
        <v>24336</v>
      </c>
      <c r="S4" s="20">
        <v>354955.83711989783</v>
      </c>
      <c r="T4" s="20">
        <v>185424.11067098516</v>
      </c>
      <c r="U4" s="20">
        <v>131634.00315262572</v>
      </c>
      <c r="V4" s="20">
        <v>148282.58461955818</v>
      </c>
      <c r="W4" s="20">
        <v>345420.00000055449</v>
      </c>
      <c r="X4" s="20">
        <v>14363.354818316613</v>
      </c>
      <c r="Y4" s="20">
        <v>28120.485924120985</v>
      </c>
      <c r="Z4" s="20">
        <v>67859.067111244265</v>
      </c>
      <c r="AA4" s="46">
        <f>SUM(Y4:Z4)</f>
        <v>95979.553035365243</v>
      </c>
      <c r="AB4" s="20">
        <v>0</v>
      </c>
      <c r="AC4" s="20">
        <v>30224.924713261214</v>
      </c>
      <c r="AD4" s="20">
        <v>8230.4606593875669</v>
      </c>
      <c r="AE4" s="20">
        <v>37821.000723730132</v>
      </c>
      <c r="AF4" s="45">
        <f>SUM(AC4:AE4)</f>
        <v>76276.386096378905</v>
      </c>
      <c r="AG4" s="20">
        <v>0</v>
      </c>
      <c r="AH4" s="22">
        <v>0</v>
      </c>
      <c r="AI4" s="20">
        <v>3638.5098840908454</v>
      </c>
      <c r="AJ4" s="20">
        <v>0</v>
      </c>
      <c r="AK4" s="20">
        <v>7943.0557644342998</v>
      </c>
      <c r="AL4" s="20">
        <v>39149.461764681626</v>
      </c>
      <c r="AM4" s="45">
        <f>SUM(AK4:AL4)</f>
        <v>47092.517529115925</v>
      </c>
      <c r="AN4" s="20">
        <v>13101.635552490261</v>
      </c>
      <c r="AO4" s="20">
        <v>26274.57484722474</v>
      </c>
      <c r="AP4" s="20">
        <v>131414.39999999999</v>
      </c>
      <c r="AQ4" s="20">
        <v>84834.545247003611</v>
      </c>
      <c r="AR4" s="20">
        <v>27353.37810300439</v>
      </c>
      <c r="AS4" s="20">
        <v>11433.345611465898</v>
      </c>
      <c r="AT4" s="20">
        <v>12596.445259762329</v>
      </c>
      <c r="AU4" s="46">
        <f>SUM(AS4:AT4)</f>
        <v>24029.79087122823</v>
      </c>
      <c r="AV4" s="20">
        <v>101432.95504463845</v>
      </c>
      <c r="AW4" s="20">
        <v>0</v>
      </c>
      <c r="AX4" s="20">
        <v>0</v>
      </c>
      <c r="AY4" s="20">
        <v>57049.02149232087</v>
      </c>
      <c r="AZ4" s="45">
        <f>SUM(AV4:AY4)</f>
        <v>158481.97653695932</v>
      </c>
      <c r="BA4" s="20">
        <v>22000</v>
      </c>
      <c r="BB4" s="20">
        <v>1429454.3482382225</v>
      </c>
      <c r="BC4" s="20">
        <v>0</v>
      </c>
      <c r="BD4" s="20">
        <v>0</v>
      </c>
      <c r="BE4" s="20">
        <v>134200</v>
      </c>
      <c r="BF4" s="20">
        <v>0</v>
      </c>
      <c r="BG4" s="23">
        <f>SUM(C4:X4,AA4,AB4,AF4,AG4:AI4,AM4,AN4:AR4,AU4,AZ4,BA4:BF4)</f>
        <v>15499892.325587414</v>
      </c>
      <c r="BH4" s="24">
        <v>557128.00172869174</v>
      </c>
      <c r="BI4" s="24">
        <v>219758.97897855262</v>
      </c>
      <c r="BJ4" s="46">
        <f>SUM(BH4:BI4)</f>
        <v>776886.98070724437</v>
      </c>
      <c r="BK4" s="20">
        <v>428692.24487351032</v>
      </c>
      <c r="BL4" s="20">
        <v>107008.52887592588</v>
      </c>
      <c r="BM4" s="46">
        <f>SUM(BK4:BL4)</f>
        <v>535700.77374943625</v>
      </c>
      <c r="BN4" s="25">
        <v>196605.22500000001</v>
      </c>
      <c r="BO4" s="25"/>
      <c r="BP4" s="20">
        <v>0</v>
      </c>
      <c r="BQ4" s="20">
        <v>0</v>
      </c>
      <c r="BR4" s="46">
        <f>SUM(BP4:BQ4)</f>
        <v>0</v>
      </c>
      <c r="BS4" s="20">
        <v>0</v>
      </c>
      <c r="BT4" s="26">
        <v>400000</v>
      </c>
      <c r="BU4" s="26">
        <v>10738.231889565786</v>
      </c>
      <c r="BV4" s="26">
        <v>325201.52919502521</v>
      </c>
      <c r="BW4" s="46">
        <f>SUM(BU4:BV4)</f>
        <v>335939.76108459098</v>
      </c>
      <c r="BX4" s="27">
        <v>103368.46207378453</v>
      </c>
      <c r="BY4" s="27">
        <v>0</v>
      </c>
      <c r="BZ4" s="27">
        <v>0</v>
      </c>
      <c r="CA4" s="27">
        <v>322072.23567392427</v>
      </c>
      <c r="CB4" s="46">
        <f>SUM(BX4:CA4)</f>
        <v>425440.69774770876</v>
      </c>
      <c r="CC4" s="21">
        <v>0</v>
      </c>
      <c r="CD4" s="21">
        <v>715130.21225112583</v>
      </c>
      <c r="CE4" s="46">
        <f>SUM(CC4:CD4)</f>
        <v>715130.21225112583</v>
      </c>
      <c r="CF4" s="23">
        <f>SUM(BJ4,BM4,BN4:BO4,BR4,BS4:BT4,BW4,CB4,CE4)</f>
        <v>3385703.6505401065</v>
      </c>
      <c r="CG4" s="23">
        <f>BG4+CF4</f>
        <v>18885595.97612752</v>
      </c>
      <c r="CI4" s="51">
        <f>SUM(I4,J4,M4:R4,AP4)</f>
        <v>10551900.082</v>
      </c>
      <c r="CJ4" s="51">
        <f>SUM(C4:H4,K4:L4,S4:X4,AA4,AB4,AF4,AG4:AI4,AM4,AN4:AO4,AQ4:AR4,AU4,AZ4,BA4:BF4)</f>
        <v>4947992.2435874147</v>
      </c>
      <c r="CK4" s="51">
        <f>SUM(BJ4,BM4,BN4:BO4,BT4,BW4,CB4,CE4)</f>
        <v>3385703.6505401065</v>
      </c>
      <c r="CL4" s="51">
        <f>SUM(BR4,BS4)</f>
        <v>0</v>
      </c>
      <c r="CM4" s="29"/>
    </row>
    <row r="5" spans="1:91">
      <c r="A5" s="19">
        <v>502</v>
      </c>
      <c r="B5" s="19" t="s">
        <v>111</v>
      </c>
      <c r="C5" s="20">
        <v>30000.000000000004</v>
      </c>
      <c r="D5" s="20">
        <v>0</v>
      </c>
      <c r="E5" s="20">
        <v>1312004.46</v>
      </c>
      <c r="F5" s="20">
        <v>3052460.1189999999</v>
      </c>
      <c r="G5" s="20">
        <v>657841.16414481809</v>
      </c>
      <c r="H5" s="20">
        <v>132533.620139142</v>
      </c>
      <c r="I5" s="20">
        <v>18042.132000000001</v>
      </c>
      <c r="J5" s="20">
        <v>1902956.304</v>
      </c>
      <c r="K5" s="20">
        <v>0</v>
      </c>
      <c r="L5" s="20">
        <v>0</v>
      </c>
      <c r="M5" s="20">
        <v>266930.53200000001</v>
      </c>
      <c r="N5" s="20">
        <v>9213757.0079999994</v>
      </c>
      <c r="O5" s="20">
        <v>1516280.676</v>
      </c>
      <c r="P5" s="20">
        <v>3065343.0720000002</v>
      </c>
      <c r="Q5" s="20">
        <v>120355.32</v>
      </c>
      <c r="R5" s="20">
        <v>24336</v>
      </c>
      <c r="S5" s="20">
        <v>969535.03361701628</v>
      </c>
      <c r="T5" s="20">
        <v>217080.88115851433</v>
      </c>
      <c r="U5" s="20">
        <v>131633.60201035615</v>
      </c>
      <c r="V5" s="20">
        <v>30370.278600810838</v>
      </c>
      <c r="W5" s="20">
        <v>605022.00000097114</v>
      </c>
      <c r="X5" s="20">
        <v>14393.998669874645</v>
      </c>
      <c r="Y5" s="20">
        <v>28120.485924120985</v>
      </c>
      <c r="Z5" s="20">
        <v>23608.252339172755</v>
      </c>
      <c r="AA5" s="46">
        <f t="shared" ref="AA5:AA68" si="0">SUM(Y5:Z5)</f>
        <v>51728.738263293737</v>
      </c>
      <c r="AB5" s="20">
        <v>0</v>
      </c>
      <c r="AC5" s="20">
        <v>52129.714275379767</v>
      </c>
      <c r="AD5" s="20">
        <v>16807.252584145397</v>
      </c>
      <c r="AE5" s="20">
        <v>25251.669801200958</v>
      </c>
      <c r="AF5" s="45">
        <f t="shared" ref="AF5:AF68" si="1">SUM(AC5:AE5)</f>
        <v>94188.636660726115</v>
      </c>
      <c r="AG5" s="20">
        <v>0</v>
      </c>
      <c r="AH5" s="22">
        <v>0</v>
      </c>
      <c r="AI5" s="20">
        <v>3646.2725522272849</v>
      </c>
      <c r="AJ5" s="20">
        <v>0</v>
      </c>
      <c r="AK5" s="20">
        <v>7598.1498333419231</v>
      </c>
      <c r="AL5" s="20">
        <v>23608.252339172752</v>
      </c>
      <c r="AM5" s="45">
        <f t="shared" ref="AM5:AM68" si="2">SUM(AK5:AL5)</f>
        <v>31206.402172514674</v>
      </c>
      <c r="AN5" s="20">
        <v>13129.587558140498</v>
      </c>
      <c r="AO5" s="20">
        <v>47033.299973420144</v>
      </c>
      <c r="AP5" s="20">
        <v>159681.60000000001</v>
      </c>
      <c r="AQ5" s="20">
        <v>151853.83599213648</v>
      </c>
      <c r="AR5" s="20">
        <v>27411.735838282941</v>
      </c>
      <c r="AS5" s="20">
        <v>16181.180106274071</v>
      </c>
      <c r="AT5" s="20">
        <v>18483.141470251754</v>
      </c>
      <c r="AU5" s="46">
        <f t="shared" ref="AU5:AU68" si="3">SUM(AS5:AT5)</f>
        <v>34664.321576525821</v>
      </c>
      <c r="AV5" s="20">
        <v>128359.10515372966</v>
      </c>
      <c r="AW5" s="20">
        <v>0</v>
      </c>
      <c r="AX5" s="20">
        <v>0</v>
      </c>
      <c r="AY5" s="20">
        <v>78694.174463909148</v>
      </c>
      <c r="AZ5" s="45">
        <f t="shared" ref="AZ5:AZ68" si="4">SUM(AV5:AY5)</f>
        <v>207053.27961763879</v>
      </c>
      <c r="BA5" s="20">
        <v>0</v>
      </c>
      <c r="BB5" s="20">
        <v>0</v>
      </c>
      <c r="BC5" s="20">
        <v>0</v>
      </c>
      <c r="BD5" s="20">
        <v>98000</v>
      </c>
      <c r="BE5" s="20">
        <v>0</v>
      </c>
      <c r="BF5" s="20">
        <v>0</v>
      </c>
      <c r="BG5" s="23">
        <f t="shared" ref="BG5:BG68" si="5">SUM(C5:X5,AA5,AB5,AF5,AG5:AI5,AM5,AN5:AR5,AU5,AZ5,BA5:BF5)</f>
        <v>24200473.911546402</v>
      </c>
      <c r="BH5" s="24">
        <v>607128.00188383495</v>
      </c>
      <c r="BI5" s="24">
        <v>112004.63157273727</v>
      </c>
      <c r="BJ5" s="46">
        <f t="shared" ref="BJ5:BJ68" si="6">SUM(BH5:BI5)</f>
        <v>719132.63345657219</v>
      </c>
      <c r="BK5" s="20">
        <v>662410.3280456505</v>
      </c>
      <c r="BL5" s="20">
        <v>94433.009356691007</v>
      </c>
      <c r="BM5" s="46">
        <f t="shared" ref="BM5:BM68" si="7">SUM(BK5:BL5)</f>
        <v>756843.33740234154</v>
      </c>
      <c r="BN5" s="25">
        <v>486885.6</v>
      </c>
      <c r="BO5" s="25"/>
      <c r="BP5" s="20">
        <v>0</v>
      </c>
      <c r="BQ5" s="20">
        <v>0</v>
      </c>
      <c r="BR5" s="46">
        <f t="shared" ref="BR5:BR68" si="8">SUM(BP5:BQ5)</f>
        <v>0</v>
      </c>
      <c r="BS5" s="20">
        <v>250080.22429519158</v>
      </c>
      <c r="BT5" s="26">
        <v>500000</v>
      </c>
      <c r="BU5" s="26">
        <v>13677.625338226675</v>
      </c>
      <c r="BV5" s="26">
        <v>314776.69785563659</v>
      </c>
      <c r="BW5" s="46">
        <f t="shared" ref="BW5:BW68" si="9">SUM(BU5:BV5)</f>
        <v>328454.32319386327</v>
      </c>
      <c r="BX5" s="27">
        <v>169819.61626407452</v>
      </c>
      <c r="BY5" s="27">
        <v>0</v>
      </c>
      <c r="BZ5" s="27">
        <v>0</v>
      </c>
      <c r="CA5" s="27">
        <v>393470.87231954577</v>
      </c>
      <c r="CB5" s="46">
        <f t="shared" ref="CB5:CB68" si="10">SUM(BX5:CA5)</f>
        <v>563290.48858362029</v>
      </c>
      <c r="CC5" s="21">
        <v>512002.28051692812</v>
      </c>
      <c r="CD5" s="21">
        <v>196735.93035918855</v>
      </c>
      <c r="CE5" s="46">
        <f t="shared" ref="CE5:CE68" si="11">SUM(CC5:CD5)</f>
        <v>708738.21087611665</v>
      </c>
      <c r="CF5" s="23">
        <f t="shared" ref="CF5:CF68" si="12">SUM(BJ5,BM5,BN5:BO5,BR5,BS5:BT5,BW5,CB5,CE5)</f>
        <v>4313424.8178077061</v>
      </c>
      <c r="CG5" s="23">
        <f t="shared" ref="CG5:CG68" si="13">BG5+CF5</f>
        <v>28513898.729354106</v>
      </c>
      <c r="CI5" s="51">
        <f t="shared" ref="CI5:CI68" si="14">SUM(I5,J5,M5:R5,AP5)</f>
        <v>16287682.643999999</v>
      </c>
      <c r="CJ5" s="51">
        <f t="shared" ref="CJ5:CJ68" si="15">SUM(C5:H5,K5:L5,S5:X5,AA5,AB5,AF5,AG5:AI5,AM5,AN5:AO5,AQ5:AR5,AU5,AZ5,BA5:BF5)</f>
        <v>7912791.2675464079</v>
      </c>
      <c r="CK5" s="51">
        <f t="shared" ref="CK5:CK68" si="16">SUM(BJ5,BM5,BN5:BO5,BT5,BW5,CB5,CE5)</f>
        <v>4063344.5935125141</v>
      </c>
      <c r="CL5" s="51">
        <f t="shared" ref="CL5:CL68" si="17">SUM(BR5,BS5)</f>
        <v>250080.22429519158</v>
      </c>
      <c r="CM5" s="29"/>
    </row>
    <row r="6" spans="1:91">
      <c r="A6" s="19">
        <v>503</v>
      </c>
      <c r="B6" s="19" t="s">
        <v>112</v>
      </c>
      <c r="C6" s="20">
        <v>30000.000000000004</v>
      </c>
      <c r="D6" s="20">
        <v>0</v>
      </c>
      <c r="E6" s="20">
        <v>1809726.96</v>
      </c>
      <c r="F6" s="20">
        <v>1780846.875</v>
      </c>
      <c r="G6" s="20">
        <v>1427954.0512332001</v>
      </c>
      <c r="H6" s="20">
        <v>0</v>
      </c>
      <c r="I6" s="20">
        <v>0</v>
      </c>
      <c r="J6" s="20">
        <v>2153852.628</v>
      </c>
      <c r="K6" s="20">
        <v>0</v>
      </c>
      <c r="L6" s="20">
        <v>245485.20450729688</v>
      </c>
      <c r="M6" s="20">
        <v>867417.97199999995</v>
      </c>
      <c r="N6" s="20">
        <v>19716309.491999999</v>
      </c>
      <c r="O6" s="20">
        <v>4090270.8</v>
      </c>
      <c r="P6" s="20">
        <v>4141569.264</v>
      </c>
      <c r="Q6" s="20">
        <v>121224.67200000001</v>
      </c>
      <c r="R6" s="20">
        <v>24336</v>
      </c>
      <c r="S6" s="20">
        <v>1957342.7799732955</v>
      </c>
      <c r="T6" s="20">
        <v>413012.38037594501</v>
      </c>
      <c r="U6" s="20">
        <v>0</v>
      </c>
      <c r="V6" s="20">
        <v>568325.31350837601</v>
      </c>
      <c r="W6" s="20">
        <v>1421907.0000022824</v>
      </c>
      <c r="X6" s="20">
        <v>32835.237127622851</v>
      </c>
      <c r="Y6" s="20">
        <v>28120.485924120985</v>
      </c>
      <c r="Z6" s="20">
        <v>60418.133149275367</v>
      </c>
      <c r="AA6" s="46">
        <f t="shared" si="0"/>
        <v>88538.619073396345</v>
      </c>
      <c r="AB6" s="20">
        <v>0</v>
      </c>
      <c r="AC6" s="20">
        <v>72596.87482564828</v>
      </c>
      <c r="AD6" s="20">
        <v>33607.71435916589</v>
      </c>
      <c r="AE6" s="20">
        <v>40278.755413534636</v>
      </c>
      <c r="AF6" s="45">
        <f t="shared" si="1"/>
        <v>146483.34459834881</v>
      </c>
      <c r="AG6" s="20">
        <v>5000</v>
      </c>
      <c r="AH6" s="22">
        <v>557795.01221386495</v>
      </c>
      <c r="AI6" s="20">
        <v>37136.231420265351</v>
      </c>
      <c r="AJ6" s="20">
        <v>0</v>
      </c>
      <c r="AK6" s="20">
        <v>9183.7815165537704</v>
      </c>
      <c r="AL6" s="20">
        <v>60418.133149275367</v>
      </c>
      <c r="AM6" s="45">
        <f t="shared" si="2"/>
        <v>69601.914665829143</v>
      </c>
      <c r="AN6" s="20">
        <v>29950.893476300735</v>
      </c>
      <c r="AO6" s="20">
        <v>102368.39222028702</v>
      </c>
      <c r="AP6" s="20">
        <v>213169.788</v>
      </c>
      <c r="AQ6" s="20">
        <v>219963.8566047308</v>
      </c>
      <c r="AR6" s="20">
        <v>62530.980235085473</v>
      </c>
      <c r="AS6" s="20">
        <v>28615.984735533562</v>
      </c>
      <c r="AT6" s="20">
        <v>33900.679164390713</v>
      </c>
      <c r="AU6" s="46">
        <f t="shared" si="3"/>
        <v>62516.663899924271</v>
      </c>
      <c r="AV6" s="20">
        <v>259269.87427083237</v>
      </c>
      <c r="AW6" s="20">
        <v>0</v>
      </c>
      <c r="AX6" s="20">
        <v>7200</v>
      </c>
      <c r="AY6" s="20">
        <v>201393.77637730949</v>
      </c>
      <c r="AZ6" s="45">
        <f t="shared" si="4"/>
        <v>467863.65064814186</v>
      </c>
      <c r="BA6" s="20">
        <v>22000</v>
      </c>
      <c r="BB6" s="20">
        <v>0</v>
      </c>
      <c r="BC6" s="20">
        <v>0</v>
      </c>
      <c r="BD6" s="20">
        <v>196000</v>
      </c>
      <c r="BE6" s="20">
        <v>134200</v>
      </c>
      <c r="BF6" s="20">
        <v>422828</v>
      </c>
      <c r="BG6" s="23">
        <f t="shared" si="5"/>
        <v>43640363.976784185</v>
      </c>
      <c r="BH6" s="24">
        <v>1211617.0037594812</v>
      </c>
      <c r="BI6" s="24">
        <v>201393.77637730952</v>
      </c>
      <c r="BJ6" s="46">
        <f t="shared" si="6"/>
        <v>1413010.7801367908</v>
      </c>
      <c r="BK6" s="20">
        <v>587269.06192638166</v>
      </c>
      <c r="BL6" s="20">
        <v>201393.77637730949</v>
      </c>
      <c r="BM6" s="46">
        <f t="shared" si="7"/>
        <v>788662.83830369113</v>
      </c>
      <c r="BN6" s="25">
        <v>0</v>
      </c>
      <c r="BO6" s="25"/>
      <c r="BP6" s="20">
        <v>0</v>
      </c>
      <c r="BQ6" s="20">
        <v>0</v>
      </c>
      <c r="BR6" s="46">
        <f t="shared" si="8"/>
        <v>0</v>
      </c>
      <c r="BS6" s="20">
        <v>303531.22481490095</v>
      </c>
      <c r="BT6" s="26">
        <v>0</v>
      </c>
      <c r="BU6" s="26">
        <v>35700.888719870316</v>
      </c>
      <c r="BV6" s="26">
        <v>302090.66574637685</v>
      </c>
      <c r="BW6" s="46">
        <f t="shared" si="9"/>
        <v>337791.55446624715</v>
      </c>
      <c r="BX6" s="27">
        <v>206736.92414756905</v>
      </c>
      <c r="BY6" s="27">
        <v>0</v>
      </c>
      <c r="BZ6" s="27">
        <v>0</v>
      </c>
      <c r="CA6" s="27">
        <v>342369.42117922712</v>
      </c>
      <c r="CB6" s="46">
        <f t="shared" si="10"/>
        <v>549106.34532679617</v>
      </c>
      <c r="CC6" s="21">
        <v>0</v>
      </c>
      <c r="CD6" s="21">
        <v>604181.33306663728</v>
      </c>
      <c r="CE6" s="46">
        <f t="shared" si="11"/>
        <v>604181.33306663728</v>
      </c>
      <c r="CF6" s="23">
        <f t="shared" si="12"/>
        <v>3996284.0761150634</v>
      </c>
      <c r="CG6" s="23">
        <f t="shared" si="13"/>
        <v>47636648.052899249</v>
      </c>
      <c r="CI6" s="51">
        <f t="shared" si="14"/>
        <v>31328150.615999997</v>
      </c>
      <c r="CJ6" s="51">
        <f t="shared" si="15"/>
        <v>12312213.360784192</v>
      </c>
      <c r="CK6" s="51">
        <f t="shared" si="16"/>
        <v>3692752.8513001623</v>
      </c>
      <c r="CL6" s="51">
        <f t="shared" si="17"/>
        <v>303531.22481490095</v>
      </c>
      <c r="CM6" s="29"/>
    </row>
    <row r="7" spans="1:91">
      <c r="A7" s="19">
        <v>504</v>
      </c>
      <c r="B7" s="19" t="s">
        <v>113</v>
      </c>
      <c r="C7" s="20">
        <v>30000.000000000004</v>
      </c>
      <c r="D7" s="20">
        <v>0</v>
      </c>
      <c r="E7" s="20">
        <v>285487.2</v>
      </c>
      <c r="F7" s="20">
        <v>740263.96200000006</v>
      </c>
      <c r="G7" s="20">
        <v>623928.41772033332</v>
      </c>
      <c r="H7" s="20">
        <v>105973.31319024852</v>
      </c>
      <c r="I7" s="20">
        <v>20548.727999999999</v>
      </c>
      <c r="J7" s="20">
        <v>1411799.5919999999</v>
      </c>
      <c r="K7" s="20">
        <v>0</v>
      </c>
      <c r="L7" s="20">
        <v>141336.06024796591</v>
      </c>
      <c r="M7" s="20">
        <v>144998.89199999999</v>
      </c>
      <c r="N7" s="20">
        <v>8676100.8120000008</v>
      </c>
      <c r="O7" s="20">
        <v>945223.728</v>
      </c>
      <c r="P7" s="20">
        <v>2526621.6120000002</v>
      </c>
      <c r="Q7" s="20">
        <v>100593.432</v>
      </c>
      <c r="R7" s="20">
        <v>24336</v>
      </c>
      <c r="S7" s="20">
        <v>823522.38755423145</v>
      </c>
      <c r="T7" s="20">
        <v>232567.00056061905</v>
      </c>
      <c r="U7" s="20">
        <v>151840.02890134774</v>
      </c>
      <c r="V7" s="20">
        <v>63035.666777757942</v>
      </c>
      <c r="W7" s="20">
        <v>1349886.0000021667</v>
      </c>
      <c r="X7" s="20">
        <v>19600.435692846699</v>
      </c>
      <c r="Y7" s="20">
        <v>28120.485924120985</v>
      </c>
      <c r="Z7" s="20">
        <v>0</v>
      </c>
      <c r="AA7" s="46">
        <f t="shared" si="0"/>
        <v>28120.485924120985</v>
      </c>
      <c r="AB7" s="20">
        <v>0</v>
      </c>
      <c r="AC7" s="20">
        <v>34041.39008087082</v>
      </c>
      <c r="AD7" s="20">
        <v>14532.331527301476</v>
      </c>
      <c r="AE7" s="20">
        <v>0</v>
      </c>
      <c r="AF7" s="45">
        <f t="shared" si="1"/>
        <v>48573.721608172295</v>
      </c>
      <c r="AG7" s="20">
        <v>0</v>
      </c>
      <c r="AH7" s="22">
        <v>0</v>
      </c>
      <c r="AI7" s="20">
        <v>4965.1616842302583</v>
      </c>
      <c r="AJ7" s="20">
        <v>0</v>
      </c>
      <c r="AK7" s="20">
        <v>7209.2399110409597</v>
      </c>
      <c r="AL7" s="20">
        <v>0</v>
      </c>
      <c r="AM7" s="45">
        <f t="shared" si="2"/>
        <v>7209.2399110409597</v>
      </c>
      <c r="AN7" s="20">
        <v>17878.675864097058</v>
      </c>
      <c r="AO7" s="20">
        <v>39733.157143579956</v>
      </c>
      <c r="AP7" s="20">
        <v>86925.430800000002</v>
      </c>
      <c r="AQ7" s="20">
        <v>106770.33480372884</v>
      </c>
      <c r="AR7" s="20">
        <v>37326.803888904695</v>
      </c>
      <c r="AS7" s="20">
        <v>20100.027625798273</v>
      </c>
      <c r="AT7" s="20">
        <v>23342.001834465242</v>
      </c>
      <c r="AU7" s="46">
        <f t="shared" si="3"/>
        <v>43442.029460263511</v>
      </c>
      <c r="AV7" s="20">
        <v>115472.63387802511</v>
      </c>
      <c r="AW7" s="20">
        <v>0</v>
      </c>
      <c r="AX7" s="20">
        <v>0</v>
      </c>
      <c r="AY7" s="20">
        <v>0</v>
      </c>
      <c r="AZ7" s="45">
        <f t="shared" si="4"/>
        <v>115472.63387802511</v>
      </c>
      <c r="BA7" s="20">
        <v>22000</v>
      </c>
      <c r="BB7" s="20">
        <v>16683.268160000003</v>
      </c>
      <c r="BC7" s="20">
        <v>0</v>
      </c>
      <c r="BD7" s="20">
        <v>98000</v>
      </c>
      <c r="BE7" s="20">
        <v>0</v>
      </c>
      <c r="BF7" s="20">
        <v>0</v>
      </c>
      <c r="BG7" s="23">
        <f t="shared" si="5"/>
        <v>19090764.21177369</v>
      </c>
      <c r="BH7" s="24">
        <v>728061.00225907343</v>
      </c>
      <c r="BI7" s="24">
        <v>0</v>
      </c>
      <c r="BJ7" s="46">
        <f t="shared" si="6"/>
        <v>728061.00225907343</v>
      </c>
      <c r="BK7" s="20">
        <v>674702.91554156784</v>
      </c>
      <c r="BL7" s="20">
        <v>0</v>
      </c>
      <c r="BM7" s="46">
        <f t="shared" si="7"/>
        <v>674702.91554156784</v>
      </c>
      <c r="BN7" s="25">
        <v>190835.6</v>
      </c>
      <c r="BO7" s="25"/>
      <c r="BP7" s="20">
        <v>0</v>
      </c>
      <c r="BQ7" s="20">
        <v>0</v>
      </c>
      <c r="BR7" s="46">
        <f t="shared" si="8"/>
        <v>0</v>
      </c>
      <c r="BS7" s="20">
        <v>0</v>
      </c>
      <c r="BT7" s="26">
        <v>700000</v>
      </c>
      <c r="BU7" s="26">
        <v>34705.892876907594</v>
      </c>
      <c r="BV7" s="26">
        <v>0</v>
      </c>
      <c r="BW7" s="46">
        <f t="shared" si="9"/>
        <v>34705.892876907594</v>
      </c>
      <c r="BX7" s="27">
        <v>339639.23252814903</v>
      </c>
      <c r="BY7" s="27">
        <v>272000</v>
      </c>
      <c r="BZ7" s="27">
        <v>161500</v>
      </c>
      <c r="CA7" s="27">
        <v>0</v>
      </c>
      <c r="CB7" s="46">
        <f t="shared" si="10"/>
        <v>773139.23252814903</v>
      </c>
      <c r="CC7" s="21">
        <v>0</v>
      </c>
      <c r="CD7" s="21">
        <v>0</v>
      </c>
      <c r="CE7" s="46">
        <f t="shared" si="11"/>
        <v>0</v>
      </c>
      <c r="CF7" s="23">
        <f t="shared" si="12"/>
        <v>3101444.6432056981</v>
      </c>
      <c r="CG7" s="23">
        <f t="shared" si="13"/>
        <v>22192208.854979388</v>
      </c>
      <c r="CI7" s="51">
        <f t="shared" si="14"/>
        <v>13937148.2268</v>
      </c>
      <c r="CJ7" s="51">
        <f t="shared" si="15"/>
        <v>5153615.9849736812</v>
      </c>
      <c r="CK7" s="51">
        <f t="shared" si="16"/>
        <v>3101444.6432056981</v>
      </c>
      <c r="CL7" s="51">
        <f t="shared" si="17"/>
        <v>0</v>
      </c>
      <c r="CM7" s="29"/>
    </row>
    <row r="8" spans="1:91">
      <c r="A8" s="19">
        <v>505</v>
      </c>
      <c r="B8" s="19" t="s">
        <v>114</v>
      </c>
      <c r="C8" s="20">
        <v>30000.000000000004</v>
      </c>
      <c r="D8" s="20">
        <v>0</v>
      </c>
      <c r="E8" s="20">
        <v>187899.24</v>
      </c>
      <c r="F8" s="20">
        <v>1080692.301</v>
      </c>
      <c r="G8" s="20">
        <v>352598.04533966293</v>
      </c>
      <c r="H8" s="20">
        <v>139685.55929257398</v>
      </c>
      <c r="I8" s="20">
        <v>52460.712</v>
      </c>
      <c r="J8" s="20">
        <v>1490336.9879999999</v>
      </c>
      <c r="K8" s="20">
        <v>49142.777724948617</v>
      </c>
      <c r="L8" s="20">
        <v>99412.163</v>
      </c>
      <c r="M8" s="20">
        <v>298653.348</v>
      </c>
      <c r="N8" s="20">
        <v>6793249.176</v>
      </c>
      <c r="O8" s="20">
        <v>774483.93599999999</v>
      </c>
      <c r="P8" s="20">
        <v>3099485.1120000002</v>
      </c>
      <c r="Q8" s="20">
        <v>124322.568</v>
      </c>
      <c r="R8" s="20">
        <v>24336</v>
      </c>
      <c r="S8" s="20">
        <v>495554.59042441112</v>
      </c>
      <c r="T8" s="20">
        <v>144376.86551079963</v>
      </c>
      <c r="U8" s="20">
        <v>142628.27511574884</v>
      </c>
      <c r="V8" s="20">
        <v>21337.406382280842</v>
      </c>
      <c r="W8" s="20">
        <v>614922.00000098709</v>
      </c>
      <c r="X8" s="20">
        <v>14184.904418788756</v>
      </c>
      <c r="Y8" s="20">
        <v>28120.485924120985</v>
      </c>
      <c r="Z8" s="20">
        <v>0</v>
      </c>
      <c r="AA8" s="46">
        <f t="shared" si="0"/>
        <v>28120.485924120985</v>
      </c>
      <c r="AB8" s="20">
        <v>0</v>
      </c>
      <c r="AC8" s="20">
        <v>27213.623684202332</v>
      </c>
      <c r="AD8" s="20">
        <v>11415.350138969057</v>
      </c>
      <c r="AE8" s="20">
        <v>0</v>
      </c>
      <c r="AF8" s="45">
        <f t="shared" si="1"/>
        <v>38628.973823171385</v>
      </c>
      <c r="AG8" s="20">
        <v>0</v>
      </c>
      <c r="AH8" s="22">
        <v>0</v>
      </c>
      <c r="AI8" s="20">
        <v>3593.3050172115518</v>
      </c>
      <c r="AJ8" s="20">
        <v>0</v>
      </c>
      <c r="AK8" s="20">
        <v>7032.7109463091037</v>
      </c>
      <c r="AL8" s="20">
        <v>0</v>
      </c>
      <c r="AM8" s="45">
        <f t="shared" si="2"/>
        <v>7032.7109463091037</v>
      </c>
      <c r="AN8" s="20">
        <v>12938.86076008391</v>
      </c>
      <c r="AO8" s="20">
        <v>31321.833813850557</v>
      </c>
      <c r="AP8" s="20">
        <v>79497.600000000006</v>
      </c>
      <c r="AQ8" s="20">
        <v>141673.69056249605</v>
      </c>
      <c r="AR8" s="20">
        <v>27013.5395825013</v>
      </c>
      <c r="AS8" s="20">
        <v>15352.193130990103</v>
      </c>
      <c r="AT8" s="20">
        <v>17455.305623975823</v>
      </c>
      <c r="AU8" s="46">
        <f t="shared" si="3"/>
        <v>32807.498754965927</v>
      </c>
      <c r="AV8" s="20">
        <v>63288.24448798423</v>
      </c>
      <c r="AW8" s="20">
        <v>0</v>
      </c>
      <c r="AX8" s="20">
        <v>0</v>
      </c>
      <c r="AY8" s="20">
        <v>0</v>
      </c>
      <c r="AZ8" s="45">
        <f t="shared" si="4"/>
        <v>63288.24448798423</v>
      </c>
      <c r="BA8" s="20">
        <v>22000</v>
      </c>
      <c r="BB8" s="20">
        <v>1645300.3879751116</v>
      </c>
      <c r="BC8" s="20">
        <v>89000</v>
      </c>
      <c r="BD8" s="20">
        <v>0</v>
      </c>
      <c r="BE8" s="20">
        <v>0</v>
      </c>
      <c r="BF8" s="20">
        <v>149479</v>
      </c>
      <c r="BG8" s="23">
        <f t="shared" si="5"/>
        <v>18401458.099858008</v>
      </c>
      <c r="BH8" s="24">
        <v>367046.00113889342</v>
      </c>
      <c r="BI8" s="24">
        <v>0</v>
      </c>
      <c r="BJ8" s="46">
        <f t="shared" si="6"/>
        <v>367046.00113889342</v>
      </c>
      <c r="BK8" s="20">
        <v>353098.61994078371</v>
      </c>
      <c r="BL8" s="20">
        <v>0</v>
      </c>
      <c r="BM8" s="46">
        <f t="shared" si="7"/>
        <v>353098.61994078371</v>
      </c>
      <c r="BN8" s="25">
        <v>526612.55299999996</v>
      </c>
      <c r="BO8" s="25">
        <v>271018.495</v>
      </c>
      <c r="BP8" s="20">
        <v>0</v>
      </c>
      <c r="BQ8" s="20">
        <v>0</v>
      </c>
      <c r="BR8" s="46">
        <f t="shared" si="8"/>
        <v>0</v>
      </c>
      <c r="BS8" s="20">
        <v>0</v>
      </c>
      <c r="BT8" s="26">
        <v>300000</v>
      </c>
      <c r="BU8" s="26">
        <v>34207.454528447182</v>
      </c>
      <c r="BV8" s="26">
        <v>0</v>
      </c>
      <c r="BW8" s="46">
        <f t="shared" si="9"/>
        <v>34207.454528447182</v>
      </c>
      <c r="BX8" s="27">
        <v>206736.92414756905</v>
      </c>
      <c r="BY8" s="27">
        <v>272000</v>
      </c>
      <c r="BZ8" s="27">
        <v>0</v>
      </c>
      <c r="CA8" s="27">
        <v>0</v>
      </c>
      <c r="CB8" s="46">
        <f t="shared" si="10"/>
        <v>478736.92414756905</v>
      </c>
      <c r="CC8" s="21">
        <v>0</v>
      </c>
      <c r="CD8" s="21">
        <v>0</v>
      </c>
      <c r="CE8" s="46">
        <f t="shared" si="11"/>
        <v>0</v>
      </c>
      <c r="CF8" s="23">
        <f t="shared" si="12"/>
        <v>2330720.0477556936</v>
      </c>
      <c r="CG8" s="23">
        <f t="shared" si="13"/>
        <v>20732178.1476137</v>
      </c>
      <c r="CI8" s="51">
        <f t="shared" si="14"/>
        <v>12736825.439999999</v>
      </c>
      <c r="CJ8" s="51">
        <f t="shared" si="15"/>
        <v>5664632.6598580088</v>
      </c>
      <c r="CK8" s="51">
        <f t="shared" si="16"/>
        <v>2330720.0477556936</v>
      </c>
      <c r="CL8" s="51">
        <f t="shared" si="17"/>
        <v>0</v>
      </c>
      <c r="CM8" s="29"/>
    </row>
    <row r="9" spans="1:91">
      <c r="A9" s="19">
        <v>506</v>
      </c>
      <c r="B9" s="19" t="s">
        <v>115</v>
      </c>
      <c r="C9" s="20">
        <v>47143</v>
      </c>
      <c r="D9" s="20">
        <v>25000</v>
      </c>
      <c r="E9" s="20">
        <v>0</v>
      </c>
      <c r="F9" s="20">
        <v>354136.462</v>
      </c>
      <c r="G9" s="20">
        <v>889740.54835181276</v>
      </c>
      <c r="H9" s="20">
        <v>0</v>
      </c>
      <c r="I9" s="20">
        <v>0</v>
      </c>
      <c r="J9" s="20">
        <v>1614591.36</v>
      </c>
      <c r="K9" s="20">
        <v>0</v>
      </c>
      <c r="L9" s="20">
        <v>0</v>
      </c>
      <c r="M9" s="20">
        <v>347325.75599999999</v>
      </c>
      <c r="N9" s="20">
        <v>6440392.3200000003</v>
      </c>
      <c r="O9" s="20">
        <v>1660587.54</v>
      </c>
      <c r="P9" s="20">
        <v>1166273.6159999999</v>
      </c>
      <c r="Q9" s="20">
        <v>93000</v>
      </c>
      <c r="R9" s="20">
        <v>24336</v>
      </c>
      <c r="S9" s="20">
        <v>489282.16458365682</v>
      </c>
      <c r="T9" s="20">
        <v>124763.85573424429</v>
      </c>
      <c r="U9" s="20">
        <v>0</v>
      </c>
      <c r="V9" s="20">
        <v>728888.4574076857</v>
      </c>
      <c r="W9" s="20">
        <v>924768.00000148453</v>
      </c>
      <c r="X9" s="20">
        <v>10126.82709055148</v>
      </c>
      <c r="Y9" s="20">
        <v>28120.485924120985</v>
      </c>
      <c r="Z9" s="20">
        <v>0</v>
      </c>
      <c r="AA9" s="46">
        <f t="shared" si="0"/>
        <v>28120.485924120985</v>
      </c>
      <c r="AB9" s="20">
        <v>0</v>
      </c>
      <c r="AC9" s="20">
        <v>30621.070886171481</v>
      </c>
      <c r="AD9" s="20">
        <v>11551.166321467203</v>
      </c>
      <c r="AE9" s="20">
        <v>0</v>
      </c>
      <c r="AF9" s="45">
        <f t="shared" si="1"/>
        <v>42172.237207638682</v>
      </c>
      <c r="AG9" s="20">
        <v>0</v>
      </c>
      <c r="AH9" s="22">
        <v>0</v>
      </c>
      <c r="AI9" s="20">
        <v>12939.956920600353</v>
      </c>
      <c r="AJ9" s="20">
        <v>0</v>
      </c>
      <c r="AK9" s="20">
        <v>8182.3927166179556</v>
      </c>
      <c r="AL9" s="20">
        <v>0</v>
      </c>
      <c r="AM9" s="45">
        <f t="shared" si="2"/>
        <v>8182.3927166179556</v>
      </c>
      <c r="AN9" s="20">
        <v>9237.2568610708895</v>
      </c>
      <c r="AO9" s="20">
        <v>49395.458395943475</v>
      </c>
      <c r="AP9" s="20">
        <v>135888.82319999998</v>
      </c>
      <c r="AQ9" s="20">
        <v>123737.24385312956</v>
      </c>
      <c r="AR9" s="20">
        <v>19285.39215910474</v>
      </c>
      <c r="AS9" s="20">
        <v>19572.490459708475</v>
      </c>
      <c r="AT9" s="20">
        <v>22687.924477744196</v>
      </c>
      <c r="AU9" s="46">
        <f t="shared" si="3"/>
        <v>42260.414937452675</v>
      </c>
      <c r="AV9" s="20">
        <v>57072.359746713628</v>
      </c>
      <c r="AW9" s="20">
        <v>0</v>
      </c>
      <c r="AX9" s="20">
        <v>7200</v>
      </c>
      <c r="AY9" s="20">
        <v>0</v>
      </c>
      <c r="AZ9" s="45">
        <f t="shared" si="4"/>
        <v>64272.359746713628</v>
      </c>
      <c r="BA9" s="20">
        <v>0</v>
      </c>
      <c r="BB9" s="20">
        <v>0</v>
      </c>
      <c r="BC9" s="20">
        <v>0</v>
      </c>
      <c r="BD9" s="20">
        <v>0</v>
      </c>
      <c r="BE9" s="20">
        <v>268400</v>
      </c>
      <c r="BF9" s="20">
        <v>334652</v>
      </c>
      <c r="BG9" s="23">
        <f t="shared" si="5"/>
        <v>16078899.929091828</v>
      </c>
      <c r="BH9" s="24">
        <v>230132.00071406804</v>
      </c>
      <c r="BI9" s="24">
        <v>0</v>
      </c>
      <c r="BJ9" s="46">
        <f t="shared" si="6"/>
        <v>230132.00071406804</v>
      </c>
      <c r="BK9" s="20">
        <v>356129.16289221606</v>
      </c>
      <c r="BL9" s="20">
        <v>0</v>
      </c>
      <c r="BM9" s="46">
        <f t="shared" si="7"/>
        <v>356129.16289221606</v>
      </c>
      <c r="BN9" s="25">
        <v>0</v>
      </c>
      <c r="BO9" s="25"/>
      <c r="BP9" s="20">
        <v>0</v>
      </c>
      <c r="BQ9" s="20">
        <v>0</v>
      </c>
      <c r="BR9" s="46">
        <f t="shared" si="8"/>
        <v>0</v>
      </c>
      <c r="BS9" s="20">
        <v>143829.52601356633</v>
      </c>
      <c r="BT9" s="26">
        <v>0</v>
      </c>
      <c r="BU9" s="26">
        <v>35636.648406769091</v>
      </c>
      <c r="BV9" s="26">
        <v>0</v>
      </c>
      <c r="BW9" s="46">
        <f t="shared" si="9"/>
        <v>35636.648406769091</v>
      </c>
      <c r="BX9" s="27">
        <v>140285.769957279</v>
      </c>
      <c r="BY9" s="27">
        <v>0</v>
      </c>
      <c r="BZ9" s="27">
        <v>0</v>
      </c>
      <c r="CA9" s="27">
        <v>0</v>
      </c>
      <c r="CB9" s="46">
        <f t="shared" si="10"/>
        <v>140285.769957279</v>
      </c>
      <c r="CC9" s="21">
        <v>0</v>
      </c>
      <c r="CD9" s="21">
        <v>0</v>
      </c>
      <c r="CE9" s="46">
        <f t="shared" si="11"/>
        <v>0</v>
      </c>
      <c r="CF9" s="23">
        <f t="shared" si="12"/>
        <v>906013.10798389849</v>
      </c>
      <c r="CG9" s="23">
        <f t="shared" si="13"/>
        <v>16984913.037075728</v>
      </c>
      <c r="CI9" s="51">
        <f t="shared" si="14"/>
        <v>11482395.415200001</v>
      </c>
      <c r="CJ9" s="51">
        <f t="shared" si="15"/>
        <v>4596504.5138918292</v>
      </c>
      <c r="CK9" s="51">
        <f t="shared" si="16"/>
        <v>762183.58197033207</v>
      </c>
      <c r="CL9" s="51">
        <f t="shared" si="17"/>
        <v>143829.52601356633</v>
      </c>
      <c r="CM9" s="29"/>
    </row>
    <row r="10" spans="1:91">
      <c r="A10" s="19">
        <v>507</v>
      </c>
      <c r="B10" s="19" t="s">
        <v>116</v>
      </c>
      <c r="C10" s="20">
        <v>30000.000000000004</v>
      </c>
      <c r="D10" s="20">
        <v>0</v>
      </c>
      <c r="E10" s="20">
        <v>582507.62399999995</v>
      </c>
      <c r="F10" s="20">
        <v>207136.95499999999</v>
      </c>
      <c r="G10" s="20">
        <v>513156.06823860382</v>
      </c>
      <c r="H10" s="20">
        <v>0</v>
      </c>
      <c r="I10" s="20">
        <v>0</v>
      </c>
      <c r="J10" s="20">
        <v>954992.05200000003</v>
      </c>
      <c r="K10" s="20">
        <v>0</v>
      </c>
      <c r="L10" s="20">
        <v>0</v>
      </c>
      <c r="M10" s="20">
        <v>385852.68</v>
      </c>
      <c r="N10" s="20">
        <v>7272230.352</v>
      </c>
      <c r="O10" s="20">
        <v>1526586.6359999999</v>
      </c>
      <c r="P10" s="20">
        <v>1468052.7720000001</v>
      </c>
      <c r="Q10" s="20">
        <v>134573.84400000001</v>
      </c>
      <c r="R10" s="20">
        <v>24336</v>
      </c>
      <c r="S10" s="20">
        <v>772897.98243297299</v>
      </c>
      <c r="T10" s="20">
        <v>166936.60677531504</v>
      </c>
      <c r="U10" s="20">
        <v>109334.61341057383</v>
      </c>
      <c r="V10" s="20">
        <v>92177.809577008724</v>
      </c>
      <c r="W10" s="20">
        <v>1174113.0000018848</v>
      </c>
      <c r="X10" s="20">
        <v>13484.811612862557</v>
      </c>
      <c r="Y10" s="20">
        <v>28120.485924120985</v>
      </c>
      <c r="Z10" s="20">
        <v>0</v>
      </c>
      <c r="AA10" s="46">
        <f t="shared" si="0"/>
        <v>28120.485924120985</v>
      </c>
      <c r="AB10" s="20">
        <v>0</v>
      </c>
      <c r="AC10" s="20">
        <v>28157.146490010011</v>
      </c>
      <c r="AD10" s="20">
        <v>12963.654619447905</v>
      </c>
      <c r="AE10" s="20">
        <v>19230.438350977085</v>
      </c>
      <c r="AF10" s="45">
        <f t="shared" si="1"/>
        <v>60351.239460434997</v>
      </c>
      <c r="AG10" s="20">
        <v>0</v>
      </c>
      <c r="AH10" s="22">
        <v>0</v>
      </c>
      <c r="AI10" s="20">
        <v>20707.024528883805</v>
      </c>
      <c r="AJ10" s="20">
        <v>0</v>
      </c>
      <c r="AK10" s="20">
        <v>4933.4003657234771</v>
      </c>
      <c r="AL10" s="20">
        <v>15738.834892781832</v>
      </c>
      <c r="AM10" s="45">
        <f t="shared" si="2"/>
        <v>20672.235258505309</v>
      </c>
      <c r="AN10" s="20">
        <v>12300.266162081745</v>
      </c>
      <c r="AO10" s="20">
        <v>41219.660213388866</v>
      </c>
      <c r="AP10" s="20">
        <v>107764.8</v>
      </c>
      <c r="AQ10" s="20">
        <v>150399.52950218783</v>
      </c>
      <c r="AR10" s="20">
        <v>25680.292338391446</v>
      </c>
      <c r="AS10" s="20">
        <v>16557.992367766779</v>
      </c>
      <c r="AT10" s="20">
        <v>18950.339582195356</v>
      </c>
      <c r="AU10" s="46">
        <f t="shared" si="3"/>
        <v>35508.331949962136</v>
      </c>
      <c r="AV10" s="20">
        <v>94837.947013092431</v>
      </c>
      <c r="AW10" s="20">
        <v>0</v>
      </c>
      <c r="AX10" s="20">
        <v>7200</v>
      </c>
      <c r="AY10" s="20">
        <v>95377.339450257918</v>
      </c>
      <c r="AZ10" s="45">
        <f t="shared" si="4"/>
        <v>197415.28646335035</v>
      </c>
      <c r="BA10" s="20">
        <v>22000</v>
      </c>
      <c r="BB10" s="20">
        <v>0</v>
      </c>
      <c r="BC10" s="20">
        <v>67400</v>
      </c>
      <c r="BD10" s="20">
        <v>0</v>
      </c>
      <c r="BE10" s="20">
        <v>134200</v>
      </c>
      <c r="BF10" s="20">
        <v>149479</v>
      </c>
      <c r="BG10" s="23">
        <f t="shared" si="5"/>
        <v>16501587.958850529</v>
      </c>
      <c r="BH10" s="24">
        <v>243154.0007544735</v>
      </c>
      <c r="BI10" s="24">
        <v>118040.82651707895</v>
      </c>
      <c r="BJ10" s="46">
        <f t="shared" si="6"/>
        <v>361194.82727155247</v>
      </c>
      <c r="BK10" s="20">
        <v>362440.62670533831</v>
      </c>
      <c r="BL10" s="20">
        <v>74368.355693628066</v>
      </c>
      <c r="BM10" s="46">
        <f t="shared" si="7"/>
        <v>436808.98239896639</v>
      </c>
      <c r="BN10" s="25">
        <v>0</v>
      </c>
      <c r="BO10" s="25"/>
      <c r="BP10" s="20">
        <v>0</v>
      </c>
      <c r="BQ10" s="20">
        <v>0</v>
      </c>
      <c r="BR10" s="46">
        <f t="shared" si="8"/>
        <v>0</v>
      </c>
      <c r="BS10" s="20">
        <v>0</v>
      </c>
      <c r="BT10" s="26">
        <v>0</v>
      </c>
      <c r="BU10" s="26">
        <v>30303.335921817059</v>
      </c>
      <c r="BV10" s="26">
        <v>127235.8890402269</v>
      </c>
      <c r="BW10" s="46">
        <f t="shared" si="9"/>
        <v>157539.22496204395</v>
      </c>
      <c r="BX10" s="27">
        <v>206736.92414756905</v>
      </c>
      <c r="BY10" s="27">
        <v>0</v>
      </c>
      <c r="BZ10" s="27">
        <v>0</v>
      </c>
      <c r="CA10" s="27">
        <v>242701.49040588687</v>
      </c>
      <c r="CB10" s="46">
        <f t="shared" si="10"/>
        <v>449438.41455345589</v>
      </c>
      <c r="CC10" s="21">
        <v>0</v>
      </c>
      <c r="CD10" s="21">
        <v>268828.74326964939</v>
      </c>
      <c r="CE10" s="46">
        <f t="shared" si="11"/>
        <v>268828.74326964939</v>
      </c>
      <c r="CF10" s="23">
        <f t="shared" si="12"/>
        <v>1673810.192455668</v>
      </c>
      <c r="CG10" s="23">
        <f t="shared" si="13"/>
        <v>18175398.151306197</v>
      </c>
      <c r="CI10" s="51">
        <f t="shared" si="14"/>
        <v>11874389.136000002</v>
      </c>
      <c r="CJ10" s="51">
        <f t="shared" si="15"/>
        <v>4627198.8228505291</v>
      </c>
      <c r="CK10" s="51">
        <f t="shared" si="16"/>
        <v>1673810.192455668</v>
      </c>
      <c r="CL10" s="51">
        <f t="shared" si="17"/>
        <v>0</v>
      </c>
      <c r="CM10" s="29"/>
    </row>
    <row r="11" spans="1:91">
      <c r="A11" s="19">
        <v>508</v>
      </c>
      <c r="B11" s="19" t="s">
        <v>117</v>
      </c>
      <c r="C11" s="20">
        <v>30000.000000000004</v>
      </c>
      <c r="D11" s="20">
        <v>0</v>
      </c>
      <c r="E11" s="20">
        <v>1371279.66</v>
      </c>
      <c r="F11" s="20">
        <v>1021105.3149999999</v>
      </c>
      <c r="G11" s="20">
        <v>675203.2278666104</v>
      </c>
      <c r="H11" s="20">
        <v>0</v>
      </c>
      <c r="I11" s="20">
        <v>0</v>
      </c>
      <c r="J11" s="20">
        <v>2009182.62</v>
      </c>
      <c r="K11" s="20">
        <v>0</v>
      </c>
      <c r="L11" s="20">
        <v>80883.153493477992</v>
      </c>
      <c r="M11" s="20">
        <v>608305.53599999996</v>
      </c>
      <c r="N11" s="20">
        <v>9652375.4639999997</v>
      </c>
      <c r="O11" s="20">
        <v>2087456.3759999999</v>
      </c>
      <c r="P11" s="20">
        <v>2686836.24</v>
      </c>
      <c r="Q11" s="20">
        <v>178246.04399999999</v>
      </c>
      <c r="R11" s="20">
        <v>24336</v>
      </c>
      <c r="S11" s="20">
        <v>741175.2450533607</v>
      </c>
      <c r="T11" s="20">
        <v>182139.93651304962</v>
      </c>
      <c r="U11" s="20">
        <v>0</v>
      </c>
      <c r="V11" s="20">
        <v>781662.18831242365</v>
      </c>
      <c r="W11" s="20">
        <v>554853.00000089058</v>
      </c>
      <c r="X11" s="20">
        <v>14508.608366870298</v>
      </c>
      <c r="Y11" s="20">
        <v>28120.485924120985</v>
      </c>
      <c r="Z11" s="20">
        <v>38005.620691421602</v>
      </c>
      <c r="AA11" s="46">
        <f t="shared" si="0"/>
        <v>66126.10661554258</v>
      </c>
      <c r="AB11" s="20">
        <v>0</v>
      </c>
      <c r="AC11" s="20">
        <v>54840.675001854594</v>
      </c>
      <c r="AD11" s="20">
        <v>17269.02760463909</v>
      </c>
      <c r="AE11" s="20">
        <v>38005.619204110233</v>
      </c>
      <c r="AF11" s="45">
        <f t="shared" si="1"/>
        <v>110115.32181060391</v>
      </c>
      <c r="AG11" s="20">
        <v>0</v>
      </c>
      <c r="AH11" s="22">
        <v>271068.00593549234</v>
      </c>
      <c r="AI11" s="20">
        <v>16355.420633491149</v>
      </c>
      <c r="AJ11" s="20">
        <v>0</v>
      </c>
      <c r="AK11" s="20">
        <v>11968.61596018083</v>
      </c>
      <c r="AL11" s="20">
        <v>76011.23823507622</v>
      </c>
      <c r="AM11" s="45">
        <f t="shared" si="2"/>
        <v>87979.854195257052</v>
      </c>
      <c r="AN11" s="20">
        <v>13234.129602795936</v>
      </c>
      <c r="AO11" s="20">
        <v>65940.439535458223</v>
      </c>
      <c r="AP11" s="20">
        <v>108700.8</v>
      </c>
      <c r="AQ11" s="20">
        <v>118525.97893081362</v>
      </c>
      <c r="AR11" s="20">
        <v>27629.996990767671</v>
      </c>
      <c r="AS11" s="20">
        <v>17010.167081558036</v>
      </c>
      <c r="AT11" s="20">
        <v>19510.977316527682</v>
      </c>
      <c r="AU11" s="46">
        <f t="shared" si="3"/>
        <v>36521.144398085715</v>
      </c>
      <c r="AV11" s="20">
        <v>171942.64785480069</v>
      </c>
      <c r="AW11" s="20">
        <v>0</v>
      </c>
      <c r="AX11" s="20">
        <v>7200</v>
      </c>
      <c r="AY11" s="20">
        <v>76011.23823507622</v>
      </c>
      <c r="AZ11" s="45">
        <f t="shared" si="4"/>
        <v>255153.88608987691</v>
      </c>
      <c r="BA11" s="20">
        <v>22000</v>
      </c>
      <c r="BB11" s="20">
        <v>3529090.3268515565</v>
      </c>
      <c r="BC11" s="20">
        <v>98000</v>
      </c>
      <c r="BD11" s="20">
        <v>0</v>
      </c>
      <c r="BE11" s="20">
        <v>0</v>
      </c>
      <c r="BF11" s="20">
        <v>433254.20699999999</v>
      </c>
      <c r="BG11" s="23">
        <f t="shared" si="5"/>
        <v>27959244.233196422</v>
      </c>
      <c r="BH11" s="24">
        <v>436721.00135508535</v>
      </c>
      <c r="BI11" s="24">
        <v>114016.85735261434</v>
      </c>
      <c r="BJ11" s="46">
        <f t="shared" si="6"/>
        <v>550737.85870769969</v>
      </c>
      <c r="BK11" s="20">
        <v>371088.97205231828</v>
      </c>
      <c r="BL11" s="20">
        <v>380056.19196232274</v>
      </c>
      <c r="BM11" s="46">
        <f t="shared" si="7"/>
        <v>751145.16401464096</v>
      </c>
      <c r="BN11" s="25">
        <v>0</v>
      </c>
      <c r="BO11" s="25"/>
      <c r="BP11" s="20">
        <v>0</v>
      </c>
      <c r="BQ11" s="20">
        <v>0</v>
      </c>
      <c r="BR11" s="46">
        <f t="shared" si="8"/>
        <v>0</v>
      </c>
      <c r="BS11" s="20">
        <v>0</v>
      </c>
      <c r="BT11" s="26">
        <v>0</v>
      </c>
      <c r="BU11" s="26">
        <v>18603.285795889842</v>
      </c>
      <c r="BV11" s="26">
        <v>380056.19196232274</v>
      </c>
      <c r="BW11" s="46">
        <f t="shared" si="9"/>
        <v>398659.4777582126</v>
      </c>
      <c r="BX11" s="27">
        <v>140285.769957279</v>
      </c>
      <c r="BY11" s="27">
        <v>0</v>
      </c>
      <c r="BZ11" s="27">
        <v>0</v>
      </c>
      <c r="CA11" s="27">
        <v>418061.8110798609</v>
      </c>
      <c r="CB11" s="46">
        <f t="shared" si="10"/>
        <v>558347.58103713987</v>
      </c>
      <c r="CC11" s="21">
        <v>512002.28051692812</v>
      </c>
      <c r="CD11" s="21">
        <v>380056.19196232274</v>
      </c>
      <c r="CE11" s="46">
        <f t="shared" si="11"/>
        <v>892058.47247925086</v>
      </c>
      <c r="CF11" s="23">
        <f t="shared" si="12"/>
        <v>3150948.5539969439</v>
      </c>
      <c r="CG11" s="23">
        <f t="shared" si="13"/>
        <v>31110192.787193365</v>
      </c>
      <c r="CI11" s="51">
        <f t="shared" si="14"/>
        <v>17355439.080000002</v>
      </c>
      <c r="CJ11" s="51">
        <f t="shared" si="15"/>
        <v>10603805.153196424</v>
      </c>
      <c r="CK11" s="51">
        <f t="shared" si="16"/>
        <v>3150948.5539969439</v>
      </c>
      <c r="CL11" s="51">
        <f t="shared" si="17"/>
        <v>0</v>
      </c>
      <c r="CM11" s="29"/>
    </row>
    <row r="12" spans="1:91">
      <c r="A12" s="19">
        <v>509</v>
      </c>
      <c r="B12" s="19" t="s">
        <v>118</v>
      </c>
      <c r="C12" s="20">
        <v>0</v>
      </c>
      <c r="D12" s="20">
        <v>0</v>
      </c>
      <c r="E12" s="20">
        <v>2508948.2519999999</v>
      </c>
      <c r="F12" s="20">
        <v>547897.48600000003</v>
      </c>
      <c r="G12" s="20">
        <v>857561.90191532183</v>
      </c>
      <c r="H12" s="20">
        <v>52650.461741129235</v>
      </c>
      <c r="I12" s="20">
        <v>107487.16800000001</v>
      </c>
      <c r="J12" s="20">
        <v>1307160.42</v>
      </c>
      <c r="K12" s="20">
        <v>0</v>
      </c>
      <c r="L12" s="20">
        <v>0</v>
      </c>
      <c r="M12" s="20">
        <v>40000</v>
      </c>
      <c r="N12" s="20">
        <v>6913282.608</v>
      </c>
      <c r="O12" s="20">
        <v>1162100.4839999999</v>
      </c>
      <c r="P12" s="20">
        <v>2347954.6680000001</v>
      </c>
      <c r="Q12" s="20">
        <v>148420.71599999999</v>
      </c>
      <c r="R12" s="20">
        <v>24336</v>
      </c>
      <c r="S12" s="20">
        <v>685006.14046139736</v>
      </c>
      <c r="T12" s="20">
        <v>273818.82025274012</v>
      </c>
      <c r="U12" s="20">
        <v>0</v>
      </c>
      <c r="V12" s="20">
        <v>32972.883896341402</v>
      </c>
      <c r="W12" s="20">
        <v>933882.0000014992</v>
      </c>
      <c r="X12" s="20">
        <v>19849.457857573492</v>
      </c>
      <c r="Y12" s="20">
        <v>28120.485924120985</v>
      </c>
      <c r="Z12" s="20">
        <v>0</v>
      </c>
      <c r="AA12" s="46">
        <f t="shared" si="0"/>
        <v>28120.485924120985</v>
      </c>
      <c r="AB12" s="20">
        <v>0</v>
      </c>
      <c r="AC12" s="20">
        <v>43795.494020861683</v>
      </c>
      <c r="AD12" s="20">
        <v>12698.813063576525</v>
      </c>
      <c r="AE12" s="20">
        <v>0</v>
      </c>
      <c r="AF12" s="45">
        <f t="shared" si="1"/>
        <v>56494.307084438209</v>
      </c>
      <c r="AG12" s="20">
        <v>15000</v>
      </c>
      <c r="AH12" s="22">
        <v>0</v>
      </c>
      <c r="AI12" s="20">
        <v>17708.358989966466</v>
      </c>
      <c r="AJ12" s="20">
        <v>0</v>
      </c>
      <c r="AK12" s="20">
        <v>8462.2426607076486</v>
      </c>
      <c r="AL12" s="20">
        <v>0</v>
      </c>
      <c r="AM12" s="45">
        <f t="shared" si="2"/>
        <v>8462.2426607076486</v>
      </c>
      <c r="AN12" s="20">
        <v>18105.823190610365</v>
      </c>
      <c r="AO12" s="20">
        <v>48646.425907763994</v>
      </c>
      <c r="AP12" s="20">
        <v>189820.79999999999</v>
      </c>
      <c r="AQ12" s="20">
        <v>132463.08279282137</v>
      </c>
      <c r="AR12" s="20">
        <v>37801.038321873952</v>
      </c>
      <c r="AS12" s="20">
        <v>21607.276671769119</v>
      </c>
      <c r="AT12" s="20">
        <v>25210.794282239662</v>
      </c>
      <c r="AU12" s="46">
        <f t="shared" si="3"/>
        <v>46818.070954008785</v>
      </c>
      <c r="AV12" s="20">
        <v>177050.18111656624</v>
      </c>
      <c r="AW12" s="20">
        <v>0</v>
      </c>
      <c r="AX12" s="20">
        <v>0</v>
      </c>
      <c r="AY12" s="20">
        <v>0</v>
      </c>
      <c r="AZ12" s="45">
        <f t="shared" si="4"/>
        <v>177050.18111656624</v>
      </c>
      <c r="BA12" s="20">
        <v>22000</v>
      </c>
      <c r="BB12" s="20">
        <v>0</v>
      </c>
      <c r="BC12" s="20">
        <v>66000</v>
      </c>
      <c r="BD12" s="20">
        <v>0</v>
      </c>
      <c r="BE12" s="20">
        <v>134200</v>
      </c>
      <c r="BF12" s="20">
        <v>399509</v>
      </c>
      <c r="BG12" s="23">
        <f t="shared" si="5"/>
        <v>19361529.285068881</v>
      </c>
      <c r="BH12" s="24">
        <v>794522.00246529281</v>
      </c>
      <c r="BI12" s="24">
        <v>0</v>
      </c>
      <c r="BJ12" s="46">
        <f t="shared" si="6"/>
        <v>794522.00246529281</v>
      </c>
      <c r="BK12" s="20">
        <v>383567.31719528878</v>
      </c>
      <c r="BL12" s="20">
        <v>0</v>
      </c>
      <c r="BM12" s="46">
        <f t="shared" si="7"/>
        <v>383567.31719528878</v>
      </c>
      <c r="BN12" s="25">
        <v>0</v>
      </c>
      <c r="BO12" s="25"/>
      <c r="BP12" s="20">
        <v>0</v>
      </c>
      <c r="BQ12" s="20">
        <v>0</v>
      </c>
      <c r="BR12" s="46">
        <f t="shared" si="8"/>
        <v>0</v>
      </c>
      <c r="BS12" s="20">
        <v>0</v>
      </c>
      <c r="BT12" s="26">
        <v>0</v>
      </c>
      <c r="BU12" s="26">
        <v>32672.523864176321</v>
      </c>
      <c r="BV12" s="26">
        <v>0</v>
      </c>
      <c r="BW12" s="46">
        <f t="shared" si="9"/>
        <v>32672.523864176321</v>
      </c>
      <c r="BX12" s="27">
        <v>273188.07833785907</v>
      </c>
      <c r="BY12" s="27">
        <v>0</v>
      </c>
      <c r="BZ12" s="27">
        <v>20000</v>
      </c>
      <c r="CA12" s="27">
        <v>0</v>
      </c>
      <c r="CB12" s="46">
        <f t="shared" si="10"/>
        <v>293188.07833785907</v>
      </c>
      <c r="CC12" s="21">
        <v>0</v>
      </c>
      <c r="CD12" s="21">
        <v>0</v>
      </c>
      <c r="CE12" s="46">
        <f t="shared" si="11"/>
        <v>0</v>
      </c>
      <c r="CF12" s="23">
        <f t="shared" si="12"/>
        <v>1503949.9218626171</v>
      </c>
      <c r="CG12" s="23">
        <f t="shared" si="13"/>
        <v>20865479.206931498</v>
      </c>
      <c r="CI12" s="51">
        <f t="shared" si="14"/>
        <v>12240562.864</v>
      </c>
      <c r="CJ12" s="51">
        <f t="shared" si="15"/>
        <v>7120966.4210688798</v>
      </c>
      <c r="CK12" s="51">
        <f t="shared" si="16"/>
        <v>1503949.9218626171</v>
      </c>
      <c r="CL12" s="51">
        <f t="shared" si="17"/>
        <v>0</v>
      </c>
      <c r="CM12" s="29"/>
    </row>
    <row r="13" spans="1:91">
      <c r="A13" s="19">
        <v>510</v>
      </c>
      <c r="B13" s="19" t="s">
        <v>119</v>
      </c>
      <c r="C13" s="20">
        <v>30000.000000000004</v>
      </c>
      <c r="D13" s="20">
        <v>0</v>
      </c>
      <c r="E13" s="20">
        <v>1562365.5120000001</v>
      </c>
      <c r="F13" s="20">
        <v>1741162.169</v>
      </c>
      <c r="G13" s="20">
        <v>673001.7951447689</v>
      </c>
      <c r="H13" s="20">
        <v>74976.576348229602</v>
      </c>
      <c r="I13" s="20">
        <v>131288.43599999999</v>
      </c>
      <c r="J13" s="20">
        <v>1403753.352</v>
      </c>
      <c r="K13" s="20">
        <v>0</v>
      </c>
      <c r="L13" s="20">
        <v>0</v>
      </c>
      <c r="M13" s="20">
        <v>749685.42</v>
      </c>
      <c r="N13" s="20">
        <v>13390848.624</v>
      </c>
      <c r="O13" s="20">
        <v>3314677.608</v>
      </c>
      <c r="P13" s="20">
        <v>4535982.6739999996</v>
      </c>
      <c r="Q13" s="20">
        <v>136338.07199999999</v>
      </c>
      <c r="R13" s="20">
        <v>24336</v>
      </c>
      <c r="S13" s="20">
        <v>1010257.4419346715</v>
      </c>
      <c r="T13" s="20">
        <v>259131.92144886852</v>
      </c>
      <c r="U13" s="20">
        <v>167292.00240622347</v>
      </c>
      <c r="V13" s="20">
        <v>107425.59259126792</v>
      </c>
      <c r="W13" s="20">
        <v>2728866.0000043805</v>
      </c>
      <c r="X13" s="20">
        <v>17824.778348564807</v>
      </c>
      <c r="Y13" s="20">
        <v>28120.485924120985</v>
      </c>
      <c r="Z13" s="20">
        <v>0</v>
      </c>
      <c r="AA13" s="46">
        <f t="shared" si="0"/>
        <v>28120.485924120985</v>
      </c>
      <c r="AB13" s="20">
        <v>0</v>
      </c>
      <c r="AC13" s="20">
        <v>53614.349478663869</v>
      </c>
      <c r="AD13" s="20">
        <v>23367.174198805784</v>
      </c>
      <c r="AE13" s="20">
        <v>0</v>
      </c>
      <c r="AF13" s="45">
        <f t="shared" si="1"/>
        <v>76981.523677469653</v>
      </c>
      <c r="AG13" s="20">
        <v>0</v>
      </c>
      <c r="AH13" s="22">
        <v>0</v>
      </c>
      <c r="AI13" s="20">
        <v>4515.3540397314118</v>
      </c>
      <c r="AJ13" s="20">
        <v>0</v>
      </c>
      <c r="AK13" s="20">
        <v>9396.1614741230769</v>
      </c>
      <c r="AL13" s="20">
        <v>0</v>
      </c>
      <c r="AM13" s="45">
        <f t="shared" si="2"/>
        <v>9396.1614741230769</v>
      </c>
      <c r="AN13" s="20">
        <v>16258.997475228114</v>
      </c>
      <c r="AO13" s="20">
        <v>77920.394128229484</v>
      </c>
      <c r="AP13" s="20">
        <v>150883.20000000001</v>
      </c>
      <c r="AQ13" s="20">
        <v>134402.15811275286</v>
      </c>
      <c r="AR13" s="20">
        <v>33945.266126043003</v>
      </c>
      <c r="AS13" s="20">
        <v>23415.97552693414</v>
      </c>
      <c r="AT13" s="20">
        <v>27453.345219568964</v>
      </c>
      <c r="AU13" s="46">
        <f t="shared" si="3"/>
        <v>50869.320746503101</v>
      </c>
      <c r="AV13" s="20">
        <v>139929.23145168534</v>
      </c>
      <c r="AW13" s="20">
        <v>0</v>
      </c>
      <c r="AX13" s="20">
        <v>0</v>
      </c>
      <c r="AY13" s="20">
        <v>0</v>
      </c>
      <c r="AZ13" s="45">
        <f t="shared" si="4"/>
        <v>139929.23145168534</v>
      </c>
      <c r="BA13" s="20">
        <v>22000</v>
      </c>
      <c r="BB13" s="20">
        <v>0</v>
      </c>
      <c r="BC13" s="20">
        <v>94200</v>
      </c>
      <c r="BD13" s="20">
        <v>0</v>
      </c>
      <c r="BE13" s="20">
        <v>444200</v>
      </c>
      <c r="BF13" s="20">
        <v>601480</v>
      </c>
      <c r="BG13" s="23">
        <f t="shared" si="5"/>
        <v>33944316.068382859</v>
      </c>
      <c r="BH13" s="24">
        <v>626236.00194312446</v>
      </c>
      <c r="BI13" s="24">
        <v>0</v>
      </c>
      <c r="BJ13" s="46">
        <f t="shared" si="6"/>
        <v>626236.00194312446</v>
      </c>
      <c r="BK13" s="20">
        <v>674702.91554156784</v>
      </c>
      <c r="BL13" s="20">
        <v>0</v>
      </c>
      <c r="BM13" s="46">
        <f t="shared" si="7"/>
        <v>674702.91554156784</v>
      </c>
      <c r="BN13" s="25">
        <v>0</v>
      </c>
      <c r="BO13" s="25"/>
      <c r="BP13" s="20">
        <v>0</v>
      </c>
      <c r="BQ13" s="20">
        <v>0</v>
      </c>
      <c r="BR13" s="46">
        <f t="shared" si="8"/>
        <v>0</v>
      </c>
      <c r="BS13" s="20">
        <v>0</v>
      </c>
      <c r="BT13" s="26">
        <v>0</v>
      </c>
      <c r="BU13" s="26">
        <v>32411.369070791177</v>
      </c>
      <c r="BV13" s="26">
        <v>0</v>
      </c>
      <c r="BW13" s="46">
        <f t="shared" si="9"/>
        <v>32411.369070791177</v>
      </c>
      <c r="BX13" s="27">
        <v>406090.38671843917</v>
      </c>
      <c r="BY13" s="27">
        <v>272000</v>
      </c>
      <c r="BZ13" s="27">
        <v>310000</v>
      </c>
      <c r="CA13" s="27">
        <v>0</v>
      </c>
      <c r="CB13" s="46">
        <f t="shared" si="10"/>
        <v>988090.38671843917</v>
      </c>
      <c r="CC13" s="21">
        <v>0</v>
      </c>
      <c r="CD13" s="21">
        <v>0</v>
      </c>
      <c r="CE13" s="46">
        <f t="shared" si="11"/>
        <v>0</v>
      </c>
      <c r="CF13" s="23">
        <f t="shared" si="12"/>
        <v>2321440.6732739229</v>
      </c>
      <c r="CG13" s="23">
        <f t="shared" si="13"/>
        <v>36265756.74165678</v>
      </c>
      <c r="CI13" s="51">
        <f t="shared" si="14"/>
        <v>23837793.386</v>
      </c>
      <c r="CJ13" s="51">
        <f t="shared" si="15"/>
        <v>10106522.682382861</v>
      </c>
      <c r="CK13" s="51">
        <f t="shared" si="16"/>
        <v>2321440.6732739229</v>
      </c>
      <c r="CL13" s="51">
        <f t="shared" si="17"/>
        <v>0</v>
      </c>
      <c r="CM13" s="29"/>
    </row>
    <row r="14" spans="1:91">
      <c r="A14" s="19">
        <v>511</v>
      </c>
      <c r="B14" s="19" t="s">
        <v>120</v>
      </c>
      <c r="C14" s="20">
        <v>47143</v>
      </c>
      <c r="D14" s="20">
        <v>25000</v>
      </c>
      <c r="E14" s="20">
        <v>839611.05599999998</v>
      </c>
      <c r="F14" s="20">
        <v>1254807.2849999999</v>
      </c>
      <c r="G14" s="20">
        <v>754106.2967283976</v>
      </c>
      <c r="H14" s="20">
        <v>377547.71664696897</v>
      </c>
      <c r="I14" s="20">
        <v>399763.39199999999</v>
      </c>
      <c r="J14" s="20">
        <v>1280165.112</v>
      </c>
      <c r="K14" s="20">
        <v>0</v>
      </c>
      <c r="L14" s="20">
        <v>0</v>
      </c>
      <c r="M14" s="20">
        <v>589437.28799999994</v>
      </c>
      <c r="N14" s="20">
        <v>8141357.2199999997</v>
      </c>
      <c r="O14" s="20">
        <v>4122359.4840000002</v>
      </c>
      <c r="P14" s="20">
        <v>4933369.6560000004</v>
      </c>
      <c r="Q14" s="20">
        <v>147387.52799999999</v>
      </c>
      <c r="R14" s="20">
        <v>24336</v>
      </c>
      <c r="S14" s="20">
        <v>558522.72481354745</v>
      </c>
      <c r="T14" s="20">
        <v>240996.17220299691</v>
      </c>
      <c r="U14" s="20">
        <v>0</v>
      </c>
      <c r="V14" s="20">
        <v>177733.09564418666</v>
      </c>
      <c r="W14" s="20">
        <v>1860453.0000029865</v>
      </c>
      <c r="X14" s="20">
        <v>15864.064684379278</v>
      </c>
      <c r="Y14" s="20">
        <v>28120.485924120985</v>
      </c>
      <c r="Z14" s="20">
        <v>0</v>
      </c>
      <c r="AA14" s="46">
        <f t="shared" si="0"/>
        <v>28120.485924120985</v>
      </c>
      <c r="AB14" s="20">
        <v>0</v>
      </c>
      <c r="AC14" s="20">
        <v>41196.897758801453</v>
      </c>
      <c r="AD14" s="20">
        <v>17350.517314137978</v>
      </c>
      <c r="AE14" s="20">
        <v>0</v>
      </c>
      <c r="AF14" s="45">
        <f t="shared" si="1"/>
        <v>58547.415072939431</v>
      </c>
      <c r="AG14" s="20">
        <v>0</v>
      </c>
      <c r="AH14" s="22">
        <v>1097253.9036281677</v>
      </c>
      <c r="AI14" s="20">
        <v>4018.6681235752903</v>
      </c>
      <c r="AJ14" s="20">
        <v>0</v>
      </c>
      <c r="AK14" s="20">
        <v>11177.650118205305</v>
      </c>
      <c r="AL14" s="20">
        <v>0</v>
      </c>
      <c r="AM14" s="45">
        <f t="shared" si="2"/>
        <v>11177.650118205305</v>
      </c>
      <c r="AN14" s="20">
        <v>14470.518657021401</v>
      </c>
      <c r="AO14" s="20">
        <v>71665.886299911974</v>
      </c>
      <c r="AP14" s="20">
        <v>122304</v>
      </c>
      <c r="AQ14" s="20">
        <v>112345.17634853192</v>
      </c>
      <c r="AR14" s="20">
        <v>30211.309617511961</v>
      </c>
      <c r="AS14" s="20">
        <v>16557.992367766779</v>
      </c>
      <c r="AT14" s="20">
        <v>18950.339582195356</v>
      </c>
      <c r="AU14" s="46">
        <f t="shared" si="3"/>
        <v>35508.331949962136</v>
      </c>
      <c r="AV14" s="20">
        <v>102400.33923911829</v>
      </c>
      <c r="AW14" s="20">
        <v>0</v>
      </c>
      <c r="AX14" s="20">
        <v>0</v>
      </c>
      <c r="AY14" s="20">
        <v>0</v>
      </c>
      <c r="AZ14" s="45">
        <f t="shared" si="4"/>
        <v>102400.33923911829</v>
      </c>
      <c r="BA14" s="20">
        <v>22000</v>
      </c>
      <c r="BB14" s="20">
        <v>0</v>
      </c>
      <c r="BC14" s="20">
        <v>32000</v>
      </c>
      <c r="BD14" s="20">
        <v>0</v>
      </c>
      <c r="BE14" s="20">
        <v>134200</v>
      </c>
      <c r="BF14" s="20">
        <v>149479.42499999999</v>
      </c>
      <c r="BG14" s="23">
        <f t="shared" si="5"/>
        <v>27815663.201702531</v>
      </c>
      <c r="BH14" s="24">
        <v>667030.0020697026</v>
      </c>
      <c r="BI14" s="24">
        <v>0</v>
      </c>
      <c r="BJ14" s="46">
        <f t="shared" si="6"/>
        <v>667030.0020697026</v>
      </c>
      <c r="BK14" s="20">
        <v>676875.58907262667</v>
      </c>
      <c r="BL14" s="20">
        <v>0</v>
      </c>
      <c r="BM14" s="46">
        <f t="shared" si="7"/>
        <v>676875.58907262667</v>
      </c>
      <c r="BN14" s="25">
        <v>0</v>
      </c>
      <c r="BO14" s="25"/>
      <c r="BP14" s="20">
        <v>0</v>
      </c>
      <c r="BQ14" s="20">
        <v>0</v>
      </c>
      <c r="BR14" s="46">
        <f t="shared" si="8"/>
        <v>0</v>
      </c>
      <c r="BS14" s="20">
        <v>0</v>
      </c>
      <c r="BT14" s="26">
        <v>0</v>
      </c>
      <c r="BU14" s="26">
        <v>33970.348224433743</v>
      </c>
      <c r="BV14" s="26">
        <v>0</v>
      </c>
      <c r="BW14" s="46">
        <f t="shared" si="9"/>
        <v>33970.348224433743</v>
      </c>
      <c r="BX14" s="27">
        <v>273188.07833785907</v>
      </c>
      <c r="BY14" s="27">
        <v>0</v>
      </c>
      <c r="BZ14" s="27">
        <v>0</v>
      </c>
      <c r="CA14" s="27">
        <v>0</v>
      </c>
      <c r="CB14" s="46">
        <f t="shared" si="10"/>
        <v>273188.07833785907</v>
      </c>
      <c r="CC14" s="21">
        <v>0</v>
      </c>
      <c r="CD14" s="21">
        <v>0</v>
      </c>
      <c r="CE14" s="46">
        <f t="shared" si="11"/>
        <v>0</v>
      </c>
      <c r="CF14" s="23">
        <f t="shared" si="12"/>
        <v>1651064.0177046224</v>
      </c>
      <c r="CG14" s="23">
        <f t="shared" si="13"/>
        <v>29466727.219407152</v>
      </c>
      <c r="CI14" s="51">
        <f t="shared" si="14"/>
        <v>19760479.68</v>
      </c>
      <c r="CJ14" s="51">
        <f t="shared" si="15"/>
        <v>8055183.5217025289</v>
      </c>
      <c r="CK14" s="51">
        <f t="shared" si="16"/>
        <v>1651064.0177046224</v>
      </c>
      <c r="CL14" s="51">
        <f t="shared" si="17"/>
        <v>0</v>
      </c>
      <c r="CM14" s="29"/>
    </row>
    <row r="15" spans="1:91">
      <c r="A15" s="19">
        <v>512</v>
      </c>
      <c r="B15" s="19" t="s">
        <v>121</v>
      </c>
      <c r="C15" s="20">
        <v>30000.000000000004</v>
      </c>
      <c r="D15" s="20">
        <v>0</v>
      </c>
      <c r="E15" s="20">
        <v>2257131.8640000001</v>
      </c>
      <c r="F15" s="20">
        <v>4502229.1900000004</v>
      </c>
      <c r="G15" s="20">
        <v>1681679.5328367918</v>
      </c>
      <c r="H15" s="20">
        <v>254238.31976117718</v>
      </c>
      <c r="I15" s="20">
        <v>46853.832000000002</v>
      </c>
      <c r="J15" s="20">
        <v>2532754.8280000002</v>
      </c>
      <c r="K15" s="20">
        <v>0</v>
      </c>
      <c r="L15" s="20">
        <v>0</v>
      </c>
      <c r="M15" s="20">
        <v>570086.74800000002</v>
      </c>
      <c r="N15" s="20">
        <v>19720128.960000001</v>
      </c>
      <c r="O15" s="20">
        <v>4209109.9560000002</v>
      </c>
      <c r="P15" s="20">
        <v>5222884.0080000004</v>
      </c>
      <c r="Q15" s="20">
        <v>187214.22</v>
      </c>
      <c r="R15" s="20">
        <v>24336</v>
      </c>
      <c r="S15" s="20">
        <v>1400660.2698846904</v>
      </c>
      <c r="T15" s="20">
        <v>298620.89699626708</v>
      </c>
      <c r="U15" s="20">
        <v>0</v>
      </c>
      <c r="V15" s="20">
        <v>494249.14681977232</v>
      </c>
      <c r="W15" s="20">
        <v>1810200.0000029057</v>
      </c>
      <c r="X15" s="20">
        <v>20781.723884737261</v>
      </c>
      <c r="Y15" s="20">
        <v>28120.485924120985</v>
      </c>
      <c r="Z15" s="20">
        <v>0</v>
      </c>
      <c r="AA15" s="46">
        <f t="shared" si="0"/>
        <v>28120.485924120985</v>
      </c>
      <c r="AB15" s="20">
        <v>360000</v>
      </c>
      <c r="AC15" s="20">
        <v>65524.354691985209</v>
      </c>
      <c r="AD15" s="20">
        <v>32826.771309801559</v>
      </c>
      <c r="AE15" s="20">
        <v>0</v>
      </c>
      <c r="AF15" s="45">
        <f t="shared" si="1"/>
        <v>98351.126001786761</v>
      </c>
      <c r="AG15" s="20">
        <v>0</v>
      </c>
      <c r="AH15" s="22">
        <v>537905.03177834023</v>
      </c>
      <c r="AI15" s="20">
        <v>5264.4043623177267</v>
      </c>
      <c r="AJ15" s="20">
        <v>0</v>
      </c>
      <c r="AK15" s="20">
        <v>7924.0847682244521</v>
      </c>
      <c r="AL15" s="20">
        <v>0</v>
      </c>
      <c r="AM15" s="45">
        <f t="shared" si="2"/>
        <v>7924.0847682244521</v>
      </c>
      <c r="AN15" s="20">
        <v>18956.196232310322</v>
      </c>
      <c r="AO15" s="20">
        <v>103984.95788974175</v>
      </c>
      <c r="AP15" s="20">
        <v>184953.60000000001</v>
      </c>
      <c r="AQ15" s="20">
        <v>323320</v>
      </c>
      <c r="AR15" s="20">
        <v>39576.433099497706</v>
      </c>
      <c r="AS15" s="20">
        <v>32233.382445863597</v>
      </c>
      <c r="AT15" s="20">
        <v>38385.781039049318</v>
      </c>
      <c r="AU15" s="46">
        <f t="shared" si="3"/>
        <v>70619.163484912919</v>
      </c>
      <c r="AV15" s="20">
        <v>134914.16074132459</v>
      </c>
      <c r="AW15" s="20">
        <v>0</v>
      </c>
      <c r="AX15" s="20">
        <v>0</v>
      </c>
      <c r="AY15" s="20">
        <v>0</v>
      </c>
      <c r="AZ15" s="45">
        <f t="shared" si="4"/>
        <v>134914.16074132459</v>
      </c>
      <c r="BA15" s="20">
        <v>22000</v>
      </c>
      <c r="BB15" s="20">
        <v>0</v>
      </c>
      <c r="BC15" s="20">
        <v>58400</v>
      </c>
      <c r="BD15" s="20">
        <v>98000</v>
      </c>
      <c r="BE15" s="20">
        <v>0</v>
      </c>
      <c r="BF15" s="20">
        <v>368219.9</v>
      </c>
      <c r="BG15" s="23">
        <f t="shared" si="5"/>
        <v>47723669.040468931</v>
      </c>
      <c r="BH15" s="24">
        <v>707607.00219560752</v>
      </c>
      <c r="BI15" s="24">
        <v>0</v>
      </c>
      <c r="BJ15" s="46">
        <f t="shared" si="6"/>
        <v>707607.00219560752</v>
      </c>
      <c r="BK15" s="20">
        <v>356129.16289221606</v>
      </c>
      <c r="BL15" s="20">
        <v>0</v>
      </c>
      <c r="BM15" s="46">
        <f t="shared" si="7"/>
        <v>356129.16289221606</v>
      </c>
      <c r="BN15" s="25">
        <v>246231.65</v>
      </c>
      <c r="BO15" s="25"/>
      <c r="BP15" s="20">
        <v>0</v>
      </c>
      <c r="BQ15" s="20">
        <v>0</v>
      </c>
      <c r="BR15" s="46">
        <f t="shared" si="8"/>
        <v>0</v>
      </c>
      <c r="BS15" s="20">
        <v>0</v>
      </c>
      <c r="BT15" s="26">
        <v>0</v>
      </c>
      <c r="BU15" s="26">
        <v>41373.704723473398</v>
      </c>
      <c r="BV15" s="26">
        <v>0</v>
      </c>
      <c r="BW15" s="46">
        <f t="shared" si="9"/>
        <v>41373.704723473398</v>
      </c>
      <c r="BX15" s="27">
        <v>206736.92414756905</v>
      </c>
      <c r="BY15" s="27">
        <v>0</v>
      </c>
      <c r="BZ15" s="27">
        <v>0</v>
      </c>
      <c r="CA15" s="27">
        <v>0</v>
      </c>
      <c r="CB15" s="46">
        <f t="shared" si="10"/>
        <v>206736.92414756905</v>
      </c>
      <c r="CC15" s="21">
        <v>0</v>
      </c>
      <c r="CD15" s="21">
        <v>0</v>
      </c>
      <c r="CE15" s="46">
        <f t="shared" si="11"/>
        <v>0</v>
      </c>
      <c r="CF15" s="23">
        <f t="shared" si="12"/>
        <v>1558078.4439588659</v>
      </c>
      <c r="CG15" s="23">
        <f t="shared" si="13"/>
        <v>49281747.484427795</v>
      </c>
      <c r="CI15" s="51">
        <f t="shared" si="14"/>
        <v>32698322.152000003</v>
      </c>
      <c r="CJ15" s="51">
        <f t="shared" si="15"/>
        <v>15025346.888468919</v>
      </c>
      <c r="CK15" s="51">
        <f t="shared" si="16"/>
        <v>1558078.4439588659</v>
      </c>
      <c r="CL15" s="51">
        <f t="shared" si="17"/>
        <v>0</v>
      </c>
      <c r="CM15" s="29"/>
    </row>
    <row r="16" spans="1:91" s="28" customFormat="1">
      <c r="A16" s="19">
        <v>513</v>
      </c>
      <c r="B16" s="19" t="s">
        <v>122</v>
      </c>
      <c r="C16" s="20">
        <v>0</v>
      </c>
      <c r="D16" s="20">
        <v>0</v>
      </c>
      <c r="E16" s="20">
        <v>1496879.34</v>
      </c>
      <c r="F16" s="20">
        <v>1377350.0319999999</v>
      </c>
      <c r="G16" s="20">
        <v>996341.12187836168</v>
      </c>
      <c r="H16" s="20">
        <v>386787.61190883187</v>
      </c>
      <c r="I16" s="20">
        <v>81721.440000000002</v>
      </c>
      <c r="J16" s="20">
        <v>2541916.4879999999</v>
      </c>
      <c r="K16" s="20">
        <v>0</v>
      </c>
      <c r="L16" s="20">
        <v>0</v>
      </c>
      <c r="M16" s="20">
        <v>295377.86800000002</v>
      </c>
      <c r="N16" s="20">
        <v>8898492.5999999996</v>
      </c>
      <c r="O16" s="20">
        <v>2021670.24</v>
      </c>
      <c r="P16" s="20">
        <v>3718980.7919999999</v>
      </c>
      <c r="Q16" s="20">
        <v>134109.45600000001</v>
      </c>
      <c r="R16" s="20">
        <v>24336</v>
      </c>
      <c r="S16" s="20">
        <v>717949.73887022282</v>
      </c>
      <c r="T16" s="20">
        <v>248728.33150611716</v>
      </c>
      <c r="U16" s="20">
        <v>0</v>
      </c>
      <c r="V16" s="20">
        <v>449161.41945206322</v>
      </c>
      <c r="W16" s="20">
        <v>1565304.0000025127</v>
      </c>
      <c r="X16" s="20">
        <v>19885.770730679633</v>
      </c>
      <c r="Y16" s="20">
        <v>28120.485924120985</v>
      </c>
      <c r="Z16" s="20">
        <v>0</v>
      </c>
      <c r="AA16" s="46">
        <f t="shared" si="0"/>
        <v>28120.485924120985</v>
      </c>
      <c r="AB16" s="20">
        <v>0</v>
      </c>
      <c r="AC16" s="20">
        <v>41748.197510008547</v>
      </c>
      <c r="AD16" s="20">
        <v>16134.962480779584</v>
      </c>
      <c r="AE16" s="20">
        <v>0</v>
      </c>
      <c r="AF16" s="45">
        <f t="shared" si="1"/>
        <v>57883.159990788132</v>
      </c>
      <c r="AG16" s="20">
        <v>0</v>
      </c>
      <c r="AH16" s="22">
        <v>412122.36902411608</v>
      </c>
      <c r="AI16" s="20">
        <v>5037.4424548834095</v>
      </c>
      <c r="AJ16" s="20">
        <v>0</v>
      </c>
      <c r="AK16" s="20">
        <v>8272.9536985250725</v>
      </c>
      <c r="AL16" s="20">
        <v>0</v>
      </c>
      <c r="AM16" s="45">
        <f t="shared" si="2"/>
        <v>8272.9536985250725</v>
      </c>
      <c r="AN16" s="20">
        <v>18138.946234308609</v>
      </c>
      <c r="AO16" s="20">
        <v>61373.262503627157</v>
      </c>
      <c r="AP16" s="20">
        <v>147638.39999999999</v>
      </c>
      <c r="AQ16" s="20">
        <v>178394.92943369903</v>
      </c>
      <c r="AR16" s="20">
        <v>37870.192064898663</v>
      </c>
      <c r="AS16" s="20">
        <v>17462.34179534929</v>
      </c>
      <c r="AT16" s="20">
        <v>20071.615050860008</v>
      </c>
      <c r="AU16" s="46">
        <f t="shared" si="3"/>
        <v>37533.956846209301</v>
      </c>
      <c r="AV16" s="20">
        <v>121341.4152730754</v>
      </c>
      <c r="AW16" s="20">
        <v>8200</v>
      </c>
      <c r="AX16" s="20">
        <v>7200</v>
      </c>
      <c r="AY16" s="20">
        <v>0</v>
      </c>
      <c r="AZ16" s="45">
        <f t="shared" si="4"/>
        <v>136741.4152730754</v>
      </c>
      <c r="BA16" s="20">
        <v>22000</v>
      </c>
      <c r="BB16" s="20">
        <v>0</v>
      </c>
      <c r="BC16" s="20">
        <v>0</v>
      </c>
      <c r="BD16" s="20">
        <v>0</v>
      </c>
      <c r="BE16" s="20">
        <v>134200</v>
      </c>
      <c r="BF16" s="20">
        <v>370116</v>
      </c>
      <c r="BG16" s="23">
        <f t="shared" si="5"/>
        <v>26630435.763797037</v>
      </c>
      <c r="BH16" s="24">
        <v>733673.00227648672</v>
      </c>
      <c r="BI16" s="24">
        <v>0</v>
      </c>
      <c r="BJ16" s="46">
        <f t="shared" si="6"/>
        <v>733673.00227648672</v>
      </c>
      <c r="BK16" s="20">
        <v>467252.71828268864</v>
      </c>
      <c r="BL16" s="20">
        <v>0</v>
      </c>
      <c r="BM16" s="46">
        <f t="shared" si="7"/>
        <v>467252.71828268864</v>
      </c>
      <c r="BN16" s="25">
        <v>0</v>
      </c>
      <c r="BO16" s="25">
        <v>441976.53899999999</v>
      </c>
      <c r="BP16" s="20">
        <v>0</v>
      </c>
      <c r="BQ16" s="20">
        <v>0</v>
      </c>
      <c r="BR16" s="46">
        <f t="shared" si="8"/>
        <v>0</v>
      </c>
      <c r="BS16" s="20">
        <v>0</v>
      </c>
      <c r="BT16" s="26">
        <v>350000</v>
      </c>
      <c r="BU16" s="26">
        <v>37641.170369031985</v>
      </c>
      <c r="BV16" s="26">
        <v>0</v>
      </c>
      <c r="BW16" s="46">
        <f t="shared" si="9"/>
        <v>37641.170369031985</v>
      </c>
      <c r="BX16" s="27">
        <v>273188.07833785907</v>
      </c>
      <c r="BY16" s="27">
        <v>0</v>
      </c>
      <c r="BZ16" s="27">
        <v>573430.76199999999</v>
      </c>
      <c r="CA16" s="27">
        <v>0</v>
      </c>
      <c r="CB16" s="46">
        <f t="shared" si="10"/>
        <v>846618.840337859</v>
      </c>
      <c r="CC16" s="21">
        <v>0</v>
      </c>
      <c r="CD16" s="21">
        <v>0</v>
      </c>
      <c r="CE16" s="46">
        <f t="shared" si="11"/>
        <v>0</v>
      </c>
      <c r="CF16" s="23">
        <f t="shared" si="12"/>
        <v>2877162.2702660663</v>
      </c>
      <c r="CG16" s="23">
        <f t="shared" si="13"/>
        <v>29507598.034063105</v>
      </c>
      <c r="CI16" s="51">
        <f t="shared" si="14"/>
        <v>17864243.283999998</v>
      </c>
      <c r="CJ16" s="51">
        <f t="shared" si="15"/>
        <v>8766192.479797041</v>
      </c>
      <c r="CK16" s="51">
        <f t="shared" si="16"/>
        <v>2877162.2702660663</v>
      </c>
      <c r="CL16" s="51">
        <f t="shared" si="17"/>
        <v>0</v>
      </c>
      <c r="CM16" s="29"/>
    </row>
    <row r="17" spans="1:91" s="28" customFormat="1">
      <c r="A17" s="19">
        <v>514</v>
      </c>
      <c r="B17" s="19" t="s">
        <v>123</v>
      </c>
      <c r="C17" s="20">
        <v>0</v>
      </c>
      <c r="D17" s="20">
        <v>0</v>
      </c>
      <c r="E17" s="20">
        <v>194747.80799999999</v>
      </c>
      <c r="F17" s="20">
        <v>702777.32700000005</v>
      </c>
      <c r="G17" s="20">
        <v>386966.14813303336</v>
      </c>
      <c r="H17" s="20">
        <v>36210.357024070057</v>
      </c>
      <c r="I17" s="20">
        <v>72558</v>
      </c>
      <c r="J17" s="20">
        <v>1428557.2080000001</v>
      </c>
      <c r="K17" s="20">
        <v>0</v>
      </c>
      <c r="L17" s="20">
        <v>68476.773375952471</v>
      </c>
      <c r="M17" s="20">
        <v>175113.82800000001</v>
      </c>
      <c r="N17" s="20">
        <v>4749880.1399999997</v>
      </c>
      <c r="O17" s="20">
        <v>737008.75199999998</v>
      </c>
      <c r="P17" s="20">
        <v>1504030.0319999999</v>
      </c>
      <c r="Q17" s="20">
        <v>96796.716</v>
      </c>
      <c r="R17" s="20">
        <v>24336</v>
      </c>
      <c r="S17" s="20">
        <v>565833.05266807624</v>
      </c>
      <c r="T17" s="20">
        <v>136379.01348313279</v>
      </c>
      <c r="U17" s="20">
        <v>0</v>
      </c>
      <c r="V17" s="20">
        <v>212942.2654901366</v>
      </c>
      <c r="W17" s="20">
        <v>639078.00000102585</v>
      </c>
      <c r="X17" s="20">
        <v>10385.167538948117</v>
      </c>
      <c r="Y17" s="20">
        <v>28120.485924120985</v>
      </c>
      <c r="Z17" s="20">
        <v>3934.7087231954574</v>
      </c>
      <c r="AA17" s="46">
        <f t="shared" si="0"/>
        <v>32055.194647316443</v>
      </c>
      <c r="AB17" s="20">
        <v>0</v>
      </c>
      <c r="AC17" s="20">
        <v>24283.467149661159</v>
      </c>
      <c r="AD17" s="20">
        <v>8780.5161985050509</v>
      </c>
      <c r="AE17" s="20">
        <v>21875.175666674557</v>
      </c>
      <c r="AF17" s="45">
        <f t="shared" si="1"/>
        <v>54939.159014840763</v>
      </c>
      <c r="AG17" s="20">
        <v>0</v>
      </c>
      <c r="AH17" s="22">
        <v>0</v>
      </c>
      <c r="AI17" s="20">
        <v>2630.7596808940157</v>
      </c>
      <c r="AJ17" s="20">
        <v>0</v>
      </c>
      <c r="AK17" s="20">
        <v>6725.9290076000598</v>
      </c>
      <c r="AL17" s="20">
        <v>4721.6504678345491</v>
      </c>
      <c r="AM17" s="45">
        <f t="shared" si="2"/>
        <v>11447.57947543461</v>
      </c>
      <c r="AN17" s="20">
        <v>9472.9039258529592</v>
      </c>
      <c r="AO17" s="20">
        <v>24926.92797875623</v>
      </c>
      <c r="AP17" s="20">
        <v>30638.400000000001</v>
      </c>
      <c r="AQ17" s="20">
        <v>119374.32438328366</v>
      </c>
      <c r="AR17" s="20">
        <v>19777.372205109146</v>
      </c>
      <c r="AS17" s="20">
        <v>14749.293512601766</v>
      </c>
      <c r="AT17" s="20">
        <v>16707.788644866054</v>
      </c>
      <c r="AU17" s="46">
        <f t="shared" si="3"/>
        <v>31457.082157467819</v>
      </c>
      <c r="AV17" s="20">
        <v>76886.732118630985</v>
      </c>
      <c r="AW17" s="20">
        <v>0</v>
      </c>
      <c r="AX17" s="20">
        <v>0</v>
      </c>
      <c r="AY17" s="20">
        <v>196735.43615977289</v>
      </c>
      <c r="AZ17" s="45">
        <f t="shared" si="4"/>
        <v>273622.16827840387</v>
      </c>
      <c r="BA17" s="20">
        <v>0</v>
      </c>
      <c r="BB17" s="20">
        <v>0</v>
      </c>
      <c r="BC17" s="20">
        <v>0</v>
      </c>
      <c r="BD17" s="20">
        <v>0</v>
      </c>
      <c r="BE17" s="20">
        <v>134200</v>
      </c>
      <c r="BF17" s="20">
        <v>0</v>
      </c>
      <c r="BG17" s="23">
        <f t="shared" si="5"/>
        <v>12486618.460461734</v>
      </c>
      <c r="BH17" s="24">
        <v>380786.00118152675</v>
      </c>
      <c r="BI17" s="24">
        <v>164425.58098784563</v>
      </c>
      <c r="BJ17" s="46">
        <f t="shared" si="6"/>
        <v>545211.58216937236</v>
      </c>
      <c r="BK17" s="20">
        <v>351026.52627332503</v>
      </c>
      <c r="BL17" s="20">
        <v>0</v>
      </c>
      <c r="BM17" s="46">
        <f t="shared" si="7"/>
        <v>351026.52627332503</v>
      </c>
      <c r="BN17" s="25">
        <v>0</v>
      </c>
      <c r="BO17" s="25"/>
      <c r="BP17" s="20">
        <v>0</v>
      </c>
      <c r="BQ17" s="20">
        <v>0</v>
      </c>
      <c r="BR17" s="46">
        <f t="shared" si="8"/>
        <v>0</v>
      </c>
      <c r="BS17" s="20">
        <v>171482.95762189155</v>
      </c>
      <c r="BT17" s="26">
        <v>700000</v>
      </c>
      <c r="BU17" s="26">
        <v>25848.986009867018</v>
      </c>
      <c r="BV17" s="26">
        <v>177953.25516241437</v>
      </c>
      <c r="BW17" s="46">
        <f t="shared" si="9"/>
        <v>203802.24117228138</v>
      </c>
      <c r="BX17" s="27">
        <v>169819.61626407452</v>
      </c>
      <c r="BY17" s="27">
        <v>0</v>
      </c>
      <c r="BZ17" s="27">
        <v>70787.741999999998</v>
      </c>
      <c r="CA17" s="27">
        <v>327377.54037327226</v>
      </c>
      <c r="CB17" s="46">
        <f t="shared" si="10"/>
        <v>567984.89863734681</v>
      </c>
      <c r="CC17" s="21">
        <v>512002.28051692812</v>
      </c>
      <c r="CD17" s="21">
        <v>196735.43615977289</v>
      </c>
      <c r="CE17" s="46">
        <f t="shared" si="11"/>
        <v>708737.71667670098</v>
      </c>
      <c r="CF17" s="23">
        <f t="shared" si="12"/>
        <v>3248245.9225509181</v>
      </c>
      <c r="CG17" s="23">
        <f t="shared" si="13"/>
        <v>15734864.383012652</v>
      </c>
      <c r="CI17" s="51">
        <f t="shared" si="14"/>
        <v>8818919.0760000013</v>
      </c>
      <c r="CJ17" s="51">
        <f t="shared" si="15"/>
        <v>3667699.3844617349</v>
      </c>
      <c r="CK17" s="51">
        <f t="shared" si="16"/>
        <v>3076762.9649290266</v>
      </c>
      <c r="CL17" s="51">
        <f t="shared" si="17"/>
        <v>171482.95762189155</v>
      </c>
      <c r="CM17" s="29"/>
    </row>
    <row r="18" spans="1:91" s="28" customFormat="1">
      <c r="A18" s="19">
        <v>515</v>
      </c>
      <c r="B18" s="19" t="s">
        <v>124</v>
      </c>
      <c r="C18" s="20">
        <v>30000.000000000004</v>
      </c>
      <c r="D18" s="20">
        <v>0</v>
      </c>
      <c r="E18" s="20">
        <v>107533.788</v>
      </c>
      <c r="F18" s="20">
        <v>149986.01999999999</v>
      </c>
      <c r="G18" s="20">
        <v>386316.47428844345</v>
      </c>
      <c r="H18" s="20">
        <v>42828.894916435536</v>
      </c>
      <c r="I18" s="20">
        <v>37009.26</v>
      </c>
      <c r="J18" s="20">
        <v>906705.26399999997</v>
      </c>
      <c r="K18" s="20">
        <v>0</v>
      </c>
      <c r="L18" s="20">
        <v>0</v>
      </c>
      <c r="M18" s="20">
        <v>89612.028000000006</v>
      </c>
      <c r="N18" s="20">
        <v>999684.03599999996</v>
      </c>
      <c r="O18" s="20">
        <v>283222.41600000003</v>
      </c>
      <c r="P18" s="20">
        <v>1519557.2760000001</v>
      </c>
      <c r="Q18" s="20">
        <v>166616.08799999999</v>
      </c>
      <c r="R18" s="20">
        <v>24336</v>
      </c>
      <c r="S18" s="20">
        <v>64030.424001070249</v>
      </c>
      <c r="T18" s="20">
        <v>81001.071077467219</v>
      </c>
      <c r="U18" s="20">
        <v>0</v>
      </c>
      <c r="V18" s="20">
        <v>7641.5508950720914</v>
      </c>
      <c r="W18" s="20">
        <v>102381.00000016435</v>
      </c>
      <c r="X18" s="20">
        <v>8620.6588987282776</v>
      </c>
      <c r="Y18" s="20">
        <v>28120.485924120985</v>
      </c>
      <c r="Z18" s="20">
        <v>0</v>
      </c>
      <c r="AA18" s="46">
        <f t="shared" si="0"/>
        <v>28120.485924120985</v>
      </c>
      <c r="AB18" s="20">
        <v>16000</v>
      </c>
      <c r="AC18" s="20">
        <v>33091.092420340523</v>
      </c>
      <c r="AD18" s="20">
        <v>2933.6295419599237</v>
      </c>
      <c r="AE18" s="20">
        <v>0</v>
      </c>
      <c r="AF18" s="45">
        <f t="shared" si="1"/>
        <v>36024.721962300449</v>
      </c>
      <c r="AG18" s="20">
        <v>0</v>
      </c>
      <c r="AH18" s="22">
        <v>0</v>
      </c>
      <c r="AI18" s="20">
        <v>2183.7762143422906</v>
      </c>
      <c r="AJ18" s="20">
        <v>0</v>
      </c>
      <c r="AK18" s="20">
        <v>3862.8155796121</v>
      </c>
      <c r="AL18" s="20">
        <v>0</v>
      </c>
      <c r="AM18" s="45">
        <f t="shared" si="2"/>
        <v>3862.8155796121</v>
      </c>
      <c r="AN18" s="20">
        <v>7863.3949061426238</v>
      </c>
      <c r="AO18" s="20">
        <v>11807.193886408879</v>
      </c>
      <c r="AP18" s="20">
        <v>14601.6</v>
      </c>
      <c r="AQ18" s="20">
        <v>54657.685580569472</v>
      </c>
      <c r="AR18" s="20">
        <v>16417.065883051153</v>
      </c>
      <c r="AS18" s="20">
        <v>25442.528999999999</v>
      </c>
      <c r="AT18" s="20">
        <v>29748.674999999999</v>
      </c>
      <c r="AU18" s="46">
        <f t="shared" si="3"/>
        <v>55191.203999999998</v>
      </c>
      <c r="AV18" s="20">
        <v>82590.735545985503</v>
      </c>
      <c r="AW18" s="20">
        <v>0</v>
      </c>
      <c r="AX18" s="20">
        <v>0</v>
      </c>
      <c r="AY18" s="20">
        <v>0</v>
      </c>
      <c r="AZ18" s="45">
        <f t="shared" si="4"/>
        <v>82590.735545985503</v>
      </c>
      <c r="BA18" s="20">
        <v>22000</v>
      </c>
      <c r="BB18" s="20">
        <v>361656.17977955565</v>
      </c>
      <c r="BC18" s="20">
        <v>0</v>
      </c>
      <c r="BD18" s="20">
        <v>0</v>
      </c>
      <c r="BE18" s="20">
        <v>159040</v>
      </c>
      <c r="BF18" s="20">
        <v>0</v>
      </c>
      <c r="BG18" s="23">
        <f t="shared" si="5"/>
        <v>5879099.10933947</v>
      </c>
      <c r="BH18" s="24">
        <v>399585.00123985746</v>
      </c>
      <c r="BI18" s="24">
        <v>0</v>
      </c>
      <c r="BJ18" s="46">
        <f t="shared" si="6"/>
        <v>399585.00123985746</v>
      </c>
      <c r="BK18" s="20">
        <v>375059.97351430333</v>
      </c>
      <c r="BL18" s="20">
        <v>0</v>
      </c>
      <c r="BM18" s="46">
        <f t="shared" si="7"/>
        <v>375059.97351430333</v>
      </c>
      <c r="BN18" s="25">
        <v>159485.70800000001</v>
      </c>
      <c r="BO18" s="25"/>
      <c r="BP18" s="20">
        <v>0</v>
      </c>
      <c r="BQ18" s="20">
        <v>0</v>
      </c>
      <c r="BR18" s="46">
        <f t="shared" si="8"/>
        <v>0</v>
      </c>
      <c r="BS18" s="20">
        <v>0</v>
      </c>
      <c r="BT18" s="26">
        <v>0</v>
      </c>
      <c r="BU18" s="26">
        <v>57956.33044124634</v>
      </c>
      <c r="BV18" s="26">
        <v>0</v>
      </c>
      <c r="BW18" s="46">
        <f t="shared" si="9"/>
        <v>57956.33044124634</v>
      </c>
      <c r="BX18" s="27">
        <v>221885.57370700649</v>
      </c>
      <c r="BY18" s="27">
        <v>0</v>
      </c>
      <c r="BZ18" s="27">
        <v>0</v>
      </c>
      <c r="CA18" s="27">
        <v>0</v>
      </c>
      <c r="CB18" s="46">
        <f t="shared" si="10"/>
        <v>221885.57370700649</v>
      </c>
      <c r="CC18" s="21">
        <v>0</v>
      </c>
      <c r="CD18" s="21">
        <v>0</v>
      </c>
      <c r="CE18" s="46">
        <f t="shared" si="11"/>
        <v>0</v>
      </c>
      <c r="CF18" s="23">
        <f t="shared" si="12"/>
        <v>1213972.5869024135</v>
      </c>
      <c r="CG18" s="23">
        <f t="shared" si="13"/>
        <v>7093071.6962418836</v>
      </c>
      <c r="CI18" s="51">
        <f t="shared" si="14"/>
        <v>4041343.9680000003</v>
      </c>
      <c r="CJ18" s="51">
        <f t="shared" si="15"/>
        <v>1837755.1413394702</v>
      </c>
      <c r="CK18" s="51">
        <f t="shared" si="16"/>
        <v>1213972.5869024135</v>
      </c>
      <c r="CL18" s="51">
        <f t="shared" si="17"/>
        <v>0</v>
      </c>
      <c r="CM18" s="29"/>
    </row>
    <row r="19" spans="1:91" s="28" customFormat="1">
      <c r="A19" s="19">
        <v>517</v>
      </c>
      <c r="B19" s="19" t="s">
        <v>125</v>
      </c>
      <c r="C19" s="20">
        <v>0</v>
      </c>
      <c r="D19" s="20">
        <v>0</v>
      </c>
      <c r="E19" s="20">
        <v>1320546.324</v>
      </c>
      <c r="F19" s="20">
        <v>1735869.3060000001</v>
      </c>
      <c r="G19" s="20">
        <v>809066.89624240214</v>
      </c>
      <c r="H19" s="20">
        <v>91395.876193682052</v>
      </c>
      <c r="I19" s="20">
        <v>50594.784</v>
      </c>
      <c r="J19" s="20">
        <v>1990557.9839999999</v>
      </c>
      <c r="K19" s="20">
        <v>0</v>
      </c>
      <c r="L19" s="20">
        <v>0</v>
      </c>
      <c r="M19" s="20">
        <v>40000</v>
      </c>
      <c r="N19" s="20">
        <v>13098339.563999999</v>
      </c>
      <c r="O19" s="20">
        <v>2167980.7680000002</v>
      </c>
      <c r="P19" s="20">
        <v>3369541.4879999999</v>
      </c>
      <c r="Q19" s="20">
        <v>327886.53600000002</v>
      </c>
      <c r="R19" s="20">
        <v>24336</v>
      </c>
      <c r="S19" s="20">
        <v>1099703.7418031699</v>
      </c>
      <c r="T19" s="20">
        <v>282023.23542751878</v>
      </c>
      <c r="U19" s="20">
        <v>131633.60201035615</v>
      </c>
      <c r="V19" s="20">
        <v>581826.88412286178</v>
      </c>
      <c r="W19" s="20">
        <v>2779425.000004462</v>
      </c>
      <c r="X19" s="20">
        <v>20525.933339071358</v>
      </c>
      <c r="Y19" s="20">
        <v>28120.485924120985</v>
      </c>
      <c r="Z19" s="20">
        <v>0</v>
      </c>
      <c r="AA19" s="46">
        <f t="shared" si="0"/>
        <v>28120.485924120985</v>
      </c>
      <c r="AB19" s="20">
        <v>0</v>
      </c>
      <c r="AC19" s="20">
        <v>48086.451400891012</v>
      </c>
      <c r="AD19" s="20">
        <v>20005.723681976702</v>
      </c>
      <c r="AE19" s="20">
        <v>0</v>
      </c>
      <c r="AF19" s="45">
        <f t="shared" si="1"/>
        <v>68092.175082867718</v>
      </c>
      <c r="AG19" s="20">
        <v>9195.8333000000002</v>
      </c>
      <c r="AH19" s="22">
        <v>0</v>
      </c>
      <c r="AI19" s="20">
        <v>5199.6077712403066</v>
      </c>
      <c r="AJ19" s="20">
        <v>0</v>
      </c>
      <c r="AK19" s="20">
        <v>7352.7158823763675</v>
      </c>
      <c r="AL19" s="20">
        <v>0</v>
      </c>
      <c r="AM19" s="45">
        <f t="shared" si="2"/>
        <v>7352.7158823763675</v>
      </c>
      <c r="AN19" s="20">
        <v>18722.875079315229</v>
      </c>
      <c r="AO19" s="20">
        <v>58595.407398536852</v>
      </c>
      <c r="AP19" s="20">
        <v>50294.400000000001</v>
      </c>
      <c r="AQ19" s="20">
        <v>149551.18404971779</v>
      </c>
      <c r="AR19" s="20">
        <v>39089.309053668898</v>
      </c>
      <c r="AS19" s="20">
        <v>24471.049859113729</v>
      </c>
      <c r="AT19" s="20">
        <v>28761.499933011059</v>
      </c>
      <c r="AU19" s="46">
        <f t="shared" si="3"/>
        <v>53232.549792124788</v>
      </c>
      <c r="AV19" s="20">
        <v>144334.11262192525</v>
      </c>
      <c r="AW19" s="20">
        <v>0</v>
      </c>
      <c r="AX19" s="20">
        <v>0</v>
      </c>
      <c r="AY19" s="20">
        <v>0</v>
      </c>
      <c r="AZ19" s="45">
        <f t="shared" si="4"/>
        <v>144334.11262192525</v>
      </c>
      <c r="BA19" s="20">
        <v>22000</v>
      </c>
      <c r="BB19" s="20">
        <v>0</v>
      </c>
      <c r="BC19" s="20">
        <v>28200</v>
      </c>
      <c r="BD19" s="20">
        <v>0</v>
      </c>
      <c r="BE19" s="20">
        <v>134200</v>
      </c>
      <c r="BF19" s="20">
        <v>0</v>
      </c>
      <c r="BG19" s="23">
        <f t="shared" si="5"/>
        <v>30737434.579099413</v>
      </c>
      <c r="BH19" s="24">
        <v>782538.00242810813</v>
      </c>
      <c r="BI19" s="24">
        <v>0</v>
      </c>
      <c r="BJ19" s="46">
        <f t="shared" si="6"/>
        <v>782538.00242810813</v>
      </c>
      <c r="BK19" s="20">
        <v>665723.6855002658</v>
      </c>
      <c r="BL19" s="20">
        <v>0</v>
      </c>
      <c r="BM19" s="46">
        <f t="shared" si="7"/>
        <v>665723.6855002658</v>
      </c>
      <c r="BN19" s="25">
        <v>70625</v>
      </c>
      <c r="BO19" s="25"/>
      <c r="BP19" s="20">
        <v>0</v>
      </c>
      <c r="BQ19" s="20">
        <v>0</v>
      </c>
      <c r="BR19" s="46">
        <f t="shared" si="8"/>
        <v>0</v>
      </c>
      <c r="BS19" s="20">
        <v>0</v>
      </c>
      <c r="BT19" s="26">
        <v>0</v>
      </c>
      <c r="BU19" s="26">
        <v>22073.463144609254</v>
      </c>
      <c r="BV19" s="26">
        <v>0</v>
      </c>
      <c r="BW19" s="46">
        <f t="shared" si="9"/>
        <v>22073.463144609254</v>
      </c>
      <c r="BX19" s="27">
        <v>273188.07833785907</v>
      </c>
      <c r="BY19" s="27">
        <v>272000</v>
      </c>
      <c r="BZ19" s="27">
        <v>0</v>
      </c>
      <c r="CA19" s="27">
        <v>0</v>
      </c>
      <c r="CB19" s="46">
        <f t="shared" si="10"/>
        <v>545188.07833785913</v>
      </c>
      <c r="CC19" s="21">
        <v>0</v>
      </c>
      <c r="CD19" s="21">
        <v>0</v>
      </c>
      <c r="CE19" s="46">
        <f t="shared" si="11"/>
        <v>0</v>
      </c>
      <c r="CF19" s="23">
        <f t="shared" si="12"/>
        <v>2086148.2294108423</v>
      </c>
      <c r="CG19" s="23">
        <f t="shared" si="13"/>
        <v>32823582.808510255</v>
      </c>
      <c r="CI19" s="51">
        <f t="shared" si="14"/>
        <v>21119531.523999996</v>
      </c>
      <c r="CJ19" s="51">
        <f t="shared" si="15"/>
        <v>9617903.0550994165</v>
      </c>
      <c r="CK19" s="51">
        <f t="shared" si="16"/>
        <v>2086148.2294108423</v>
      </c>
      <c r="CL19" s="51">
        <f t="shared" si="17"/>
        <v>0</v>
      </c>
      <c r="CM19" s="29"/>
    </row>
    <row r="20" spans="1:91" s="28" customFormat="1">
      <c r="A20" s="19">
        <v>518</v>
      </c>
      <c r="B20" s="19" t="s">
        <v>126</v>
      </c>
      <c r="C20" s="20">
        <v>0</v>
      </c>
      <c r="D20" s="20">
        <v>0</v>
      </c>
      <c r="E20" s="20">
        <v>64811.724000000002</v>
      </c>
      <c r="F20" s="20">
        <v>736126.33900000004</v>
      </c>
      <c r="G20" s="20">
        <v>826916.87334888906</v>
      </c>
      <c r="H20" s="20">
        <v>80485.233313328863</v>
      </c>
      <c r="I20" s="20">
        <v>144393.21599999999</v>
      </c>
      <c r="J20" s="20">
        <v>1359906.264</v>
      </c>
      <c r="K20" s="20">
        <v>0</v>
      </c>
      <c r="L20" s="20">
        <v>0</v>
      </c>
      <c r="M20" s="20">
        <v>487071.33600000001</v>
      </c>
      <c r="N20" s="20">
        <v>8067354.2640000004</v>
      </c>
      <c r="O20" s="20">
        <v>2047152.18</v>
      </c>
      <c r="P20" s="20">
        <v>1894002.0120000001</v>
      </c>
      <c r="Q20" s="20">
        <v>154343.92800000001</v>
      </c>
      <c r="R20" s="20">
        <v>24336</v>
      </c>
      <c r="S20" s="20">
        <v>698080.93158261676</v>
      </c>
      <c r="T20" s="20">
        <v>247695.57208048325</v>
      </c>
      <c r="U20" s="20">
        <v>0</v>
      </c>
      <c r="V20" s="20">
        <v>54540.46325298072</v>
      </c>
      <c r="W20" s="20">
        <v>902295.00000144844</v>
      </c>
      <c r="X20" s="20">
        <v>15511.859086064967</v>
      </c>
      <c r="Y20" s="20">
        <v>28120.485924120985</v>
      </c>
      <c r="Z20" s="20">
        <v>0</v>
      </c>
      <c r="AA20" s="46">
        <f t="shared" si="0"/>
        <v>28120.485924120985</v>
      </c>
      <c r="AB20" s="20">
        <v>14000</v>
      </c>
      <c r="AC20" s="20">
        <v>34167.97927146616</v>
      </c>
      <c r="AD20" s="20">
        <v>13364.312357817435</v>
      </c>
      <c r="AE20" s="20">
        <v>0</v>
      </c>
      <c r="AF20" s="45">
        <f t="shared" si="1"/>
        <v>47532.291629283594</v>
      </c>
      <c r="AG20" s="20">
        <v>0</v>
      </c>
      <c r="AH20" s="22">
        <v>0</v>
      </c>
      <c r="AI20" s="20">
        <v>3929.4477731133957</v>
      </c>
      <c r="AJ20" s="20">
        <v>0</v>
      </c>
      <c r="AK20" s="20">
        <v>7231.6379065661376</v>
      </c>
      <c r="AL20" s="20">
        <v>0</v>
      </c>
      <c r="AM20" s="45">
        <f t="shared" si="2"/>
        <v>7231.6379065661376</v>
      </c>
      <c r="AN20" s="20">
        <v>14149.25183272932</v>
      </c>
      <c r="AO20" s="20">
        <v>36897.241430568538</v>
      </c>
      <c r="AP20" s="20">
        <v>106142.39999999999</v>
      </c>
      <c r="AQ20" s="20">
        <v>151732.64378464076</v>
      </c>
      <c r="AR20" s="20">
        <v>29540.574053115775</v>
      </c>
      <c r="AS20" s="20">
        <v>22360.901194754548</v>
      </c>
      <c r="AT20" s="20">
        <v>26145.19050612687</v>
      </c>
      <c r="AU20" s="46">
        <f t="shared" si="3"/>
        <v>48506.091700881414</v>
      </c>
      <c r="AV20" s="20">
        <v>118515.2878869722</v>
      </c>
      <c r="AW20" s="20">
        <v>0</v>
      </c>
      <c r="AX20" s="20">
        <v>0</v>
      </c>
      <c r="AY20" s="20">
        <v>0</v>
      </c>
      <c r="AZ20" s="45">
        <f t="shared" si="4"/>
        <v>118515.2878869722</v>
      </c>
      <c r="BA20" s="20">
        <v>22000</v>
      </c>
      <c r="BB20" s="20">
        <v>0</v>
      </c>
      <c r="BC20" s="20">
        <v>0</v>
      </c>
      <c r="BD20" s="20">
        <v>98000</v>
      </c>
      <c r="BE20" s="20">
        <v>134200</v>
      </c>
      <c r="BF20" s="20">
        <v>0</v>
      </c>
      <c r="BG20" s="23">
        <f t="shared" si="5"/>
        <v>18665520.549587812</v>
      </c>
      <c r="BH20" s="24">
        <v>568614.00176433125</v>
      </c>
      <c r="BI20" s="24">
        <v>0</v>
      </c>
      <c r="BJ20" s="46">
        <f t="shared" si="6"/>
        <v>568614.00176433125</v>
      </c>
      <c r="BK20" s="20">
        <v>372291.11941418448</v>
      </c>
      <c r="BL20" s="20">
        <v>0</v>
      </c>
      <c r="BM20" s="46">
        <f t="shared" si="7"/>
        <v>372291.11941418448</v>
      </c>
      <c r="BN20" s="25">
        <v>0</v>
      </c>
      <c r="BO20" s="25"/>
      <c r="BP20" s="20">
        <v>0</v>
      </c>
      <c r="BQ20" s="20">
        <v>0</v>
      </c>
      <c r="BR20" s="46">
        <f t="shared" si="8"/>
        <v>0</v>
      </c>
      <c r="BS20" s="20">
        <v>0</v>
      </c>
      <c r="BT20" s="26">
        <v>250000</v>
      </c>
      <c r="BU20" s="26">
        <v>39214.983692030735</v>
      </c>
      <c r="BV20" s="26">
        <v>0</v>
      </c>
      <c r="BW20" s="46">
        <f t="shared" si="9"/>
        <v>39214.983692030735</v>
      </c>
      <c r="BX20" s="27">
        <v>206736.92414756905</v>
      </c>
      <c r="BY20" s="27">
        <v>0</v>
      </c>
      <c r="BZ20" s="27">
        <v>350000</v>
      </c>
      <c r="CA20" s="27">
        <v>0</v>
      </c>
      <c r="CB20" s="46">
        <f t="shared" si="10"/>
        <v>556736.92414756911</v>
      </c>
      <c r="CC20" s="21">
        <v>0</v>
      </c>
      <c r="CD20" s="21">
        <v>0</v>
      </c>
      <c r="CE20" s="46">
        <f t="shared" si="11"/>
        <v>0</v>
      </c>
      <c r="CF20" s="23">
        <f t="shared" si="12"/>
        <v>1786857.0290181155</v>
      </c>
      <c r="CG20" s="23">
        <f t="shared" si="13"/>
        <v>20452377.578605928</v>
      </c>
      <c r="CI20" s="51">
        <f t="shared" si="14"/>
        <v>14284701.6</v>
      </c>
      <c r="CJ20" s="51">
        <f t="shared" si="15"/>
        <v>4380818.9495878043</v>
      </c>
      <c r="CK20" s="51">
        <f t="shared" si="16"/>
        <v>1786857.0290181155</v>
      </c>
      <c r="CL20" s="51">
        <f t="shared" si="17"/>
        <v>0</v>
      </c>
      <c r="CM20" s="29"/>
    </row>
    <row r="21" spans="1:91" s="28" customFormat="1">
      <c r="A21" s="19">
        <v>519</v>
      </c>
      <c r="B21" s="19" t="s">
        <v>127</v>
      </c>
      <c r="C21" s="20">
        <v>0</v>
      </c>
      <c r="D21" s="20">
        <v>0</v>
      </c>
      <c r="E21" s="20">
        <v>294034.03200000001</v>
      </c>
      <c r="F21" s="20">
        <v>189490.59599999999</v>
      </c>
      <c r="G21" s="20">
        <v>580121.34902513283</v>
      </c>
      <c r="H21" s="20">
        <v>245806.89253228783</v>
      </c>
      <c r="I21" s="20">
        <v>411542.73599999998</v>
      </c>
      <c r="J21" s="20">
        <v>1534483.4639999999</v>
      </c>
      <c r="K21" s="20">
        <v>0</v>
      </c>
      <c r="L21" s="20">
        <v>0</v>
      </c>
      <c r="M21" s="20">
        <v>577906.11600000004</v>
      </c>
      <c r="N21" s="20">
        <v>7659637.7640000004</v>
      </c>
      <c r="O21" s="20">
        <v>2189691.912</v>
      </c>
      <c r="P21" s="20">
        <v>3134341.2239999999</v>
      </c>
      <c r="Q21" s="20">
        <v>226271.484</v>
      </c>
      <c r="R21" s="20">
        <v>24336</v>
      </c>
      <c r="S21" s="20">
        <v>552042.23018002661</v>
      </c>
      <c r="T21" s="20">
        <v>162397.69969268789</v>
      </c>
      <c r="U21" s="20">
        <v>137576.66874300118</v>
      </c>
      <c r="V21" s="20">
        <v>198621.79307526248</v>
      </c>
      <c r="W21" s="20">
        <v>1246782.0000020014</v>
      </c>
      <c r="X21" s="20">
        <v>11587.377949752257</v>
      </c>
      <c r="Y21" s="20">
        <v>28120.485924120985</v>
      </c>
      <c r="Z21" s="20">
        <v>0</v>
      </c>
      <c r="AA21" s="46">
        <f t="shared" si="0"/>
        <v>28120.485924120985</v>
      </c>
      <c r="AB21" s="20">
        <v>12000</v>
      </c>
      <c r="AC21" s="20">
        <v>35346.504502328549</v>
      </c>
      <c r="AD21" s="20">
        <v>13635.944722813721</v>
      </c>
      <c r="AE21" s="20">
        <v>0</v>
      </c>
      <c r="AF21" s="45">
        <f t="shared" si="1"/>
        <v>48982.449225142271</v>
      </c>
      <c r="AG21" s="20">
        <v>0</v>
      </c>
      <c r="AH21" s="22">
        <v>0</v>
      </c>
      <c r="AI21" s="20">
        <v>15615.417627171453</v>
      </c>
      <c r="AJ21" s="20">
        <v>0</v>
      </c>
      <c r="AK21" s="20">
        <v>4450.4244622156484</v>
      </c>
      <c r="AL21" s="20">
        <v>0</v>
      </c>
      <c r="AM21" s="45">
        <f t="shared" si="2"/>
        <v>4450.4244622156484</v>
      </c>
      <c r="AN21" s="20">
        <v>10569.508643831477</v>
      </c>
      <c r="AO21" s="20">
        <v>39484.657931740636</v>
      </c>
      <c r="AP21" s="20">
        <v>128169.60000000001</v>
      </c>
      <c r="AQ21" s="20">
        <v>106770.33480372884</v>
      </c>
      <c r="AR21" s="20">
        <v>22066.845405629017</v>
      </c>
      <c r="AS21" s="20">
        <v>25300.036834397699</v>
      </c>
      <c r="AT21" s="20">
        <v>29789.335779286987</v>
      </c>
      <c r="AU21" s="46">
        <f t="shared" si="3"/>
        <v>55089.372613684682</v>
      </c>
      <c r="AV21" s="20">
        <v>66046.814810248921</v>
      </c>
      <c r="AW21" s="20">
        <v>0</v>
      </c>
      <c r="AX21" s="20">
        <v>7200</v>
      </c>
      <c r="AY21" s="20">
        <v>0</v>
      </c>
      <c r="AZ21" s="45">
        <f t="shared" si="4"/>
        <v>73246.814810248921</v>
      </c>
      <c r="BA21" s="20">
        <v>22000</v>
      </c>
      <c r="BB21" s="20">
        <v>2354410.9971200009</v>
      </c>
      <c r="BC21" s="20">
        <v>94400</v>
      </c>
      <c r="BD21" s="20">
        <v>98000</v>
      </c>
      <c r="BE21" s="20">
        <v>268400</v>
      </c>
      <c r="BF21" s="20">
        <v>0</v>
      </c>
      <c r="BG21" s="23">
        <f t="shared" si="5"/>
        <v>22758448.247767672</v>
      </c>
      <c r="BH21" s="24">
        <v>390146.00121056952</v>
      </c>
      <c r="BI21" s="24">
        <v>0</v>
      </c>
      <c r="BJ21" s="46">
        <f t="shared" si="6"/>
        <v>390146.00121056952</v>
      </c>
      <c r="BK21" s="20">
        <v>356129.16289221606</v>
      </c>
      <c r="BL21" s="20">
        <v>0</v>
      </c>
      <c r="BM21" s="46">
        <f t="shared" si="7"/>
        <v>356129.16289221606</v>
      </c>
      <c r="BN21" s="25">
        <v>0</v>
      </c>
      <c r="BO21" s="25"/>
      <c r="BP21" s="20">
        <v>0</v>
      </c>
      <c r="BQ21" s="20">
        <v>0</v>
      </c>
      <c r="BR21" s="46">
        <f t="shared" si="8"/>
        <v>0</v>
      </c>
      <c r="BS21" s="20">
        <v>0</v>
      </c>
      <c r="BT21" s="26">
        <v>0</v>
      </c>
      <c r="BU21" s="26">
        <v>35164.314355868431</v>
      </c>
      <c r="BV21" s="26">
        <v>0</v>
      </c>
      <c r="BW21" s="46">
        <f t="shared" si="9"/>
        <v>35164.314355868431</v>
      </c>
      <c r="BX21" s="27">
        <v>206736.92414756905</v>
      </c>
      <c r="BY21" s="27">
        <v>272000</v>
      </c>
      <c r="BZ21" s="27">
        <v>0</v>
      </c>
      <c r="CA21" s="27">
        <v>0</v>
      </c>
      <c r="CB21" s="46">
        <f t="shared" si="10"/>
        <v>478736.92414756905</v>
      </c>
      <c r="CC21" s="21">
        <v>0</v>
      </c>
      <c r="CD21" s="21">
        <v>0</v>
      </c>
      <c r="CE21" s="46">
        <f t="shared" si="11"/>
        <v>0</v>
      </c>
      <c r="CF21" s="23">
        <f t="shared" si="12"/>
        <v>1260176.402606223</v>
      </c>
      <c r="CG21" s="23">
        <f t="shared" si="13"/>
        <v>24018624.650373895</v>
      </c>
      <c r="CI21" s="51">
        <f t="shared" si="14"/>
        <v>15886380.299999999</v>
      </c>
      <c r="CJ21" s="51">
        <f t="shared" si="15"/>
        <v>6872067.9477676675</v>
      </c>
      <c r="CK21" s="51">
        <f t="shared" si="16"/>
        <v>1260176.402606223</v>
      </c>
      <c r="CL21" s="51">
        <f t="shared" si="17"/>
        <v>0</v>
      </c>
      <c r="CM21" s="29"/>
    </row>
    <row r="22" spans="1:91" s="28" customFormat="1">
      <c r="A22" s="19">
        <v>520</v>
      </c>
      <c r="B22" s="19" t="s">
        <v>128</v>
      </c>
      <c r="C22" s="20">
        <v>30000.000000000004</v>
      </c>
      <c r="D22" s="20">
        <v>0</v>
      </c>
      <c r="E22" s="20">
        <v>331630.93199999997</v>
      </c>
      <c r="F22" s="20">
        <v>938516.23800000001</v>
      </c>
      <c r="G22" s="20">
        <v>265125.79432868381</v>
      </c>
      <c r="H22" s="20">
        <v>60489.112986384273</v>
      </c>
      <c r="I22" s="20">
        <v>97233.672000000006</v>
      </c>
      <c r="J22" s="20">
        <v>1220041.176</v>
      </c>
      <c r="K22" s="20">
        <v>0</v>
      </c>
      <c r="L22" s="20">
        <v>0</v>
      </c>
      <c r="M22" s="20">
        <v>331744.88400000002</v>
      </c>
      <c r="N22" s="20">
        <v>3080970</v>
      </c>
      <c r="O22" s="20">
        <v>1367685.9</v>
      </c>
      <c r="P22" s="20">
        <v>2100707.216</v>
      </c>
      <c r="Q22" s="20">
        <v>109698.24000000001</v>
      </c>
      <c r="R22" s="20">
        <v>24336</v>
      </c>
      <c r="S22" s="20">
        <v>247668.24718503558</v>
      </c>
      <c r="T22" s="20">
        <v>72126.580986001674</v>
      </c>
      <c r="U22" s="20">
        <v>137576.66874300118</v>
      </c>
      <c r="V22" s="20">
        <v>4587.7256783490502</v>
      </c>
      <c r="W22" s="20">
        <v>572745.00000091945</v>
      </c>
      <c r="X22" s="20">
        <v>7097.8238345313075</v>
      </c>
      <c r="Y22" s="20">
        <v>28120.485924120985</v>
      </c>
      <c r="Z22" s="20">
        <v>53512.03863545823</v>
      </c>
      <c r="AA22" s="46">
        <f t="shared" si="0"/>
        <v>81632.524559579208</v>
      </c>
      <c r="AB22" s="20">
        <v>16000</v>
      </c>
      <c r="AC22" s="20">
        <v>19691.771415144787</v>
      </c>
      <c r="AD22" s="20">
        <v>8352.6952236358957</v>
      </c>
      <c r="AE22" s="20">
        <v>14204.031551259759</v>
      </c>
      <c r="AF22" s="45">
        <f t="shared" si="1"/>
        <v>42248.498190040438</v>
      </c>
      <c r="AG22" s="20">
        <v>0</v>
      </c>
      <c r="AH22" s="22">
        <v>0</v>
      </c>
      <c r="AI22" s="20">
        <v>1798.0132430164745</v>
      </c>
      <c r="AJ22" s="20">
        <v>0</v>
      </c>
      <c r="AK22" s="20">
        <v>5254.9453014830697</v>
      </c>
      <c r="AL22" s="20">
        <v>6295.5339571127324</v>
      </c>
      <c r="AM22" s="45">
        <f t="shared" si="2"/>
        <v>11550.479258595802</v>
      </c>
      <c r="AN22" s="20">
        <v>6474.3301458528595</v>
      </c>
      <c r="AO22" s="20">
        <v>25055.901181451107</v>
      </c>
      <c r="AP22" s="20">
        <v>142569.24240000002</v>
      </c>
      <c r="AQ22" s="20">
        <v>178712.04904331284</v>
      </c>
      <c r="AR22" s="20">
        <v>13516.999441305017</v>
      </c>
      <c r="AS22" s="20">
        <v>10227.546374689222</v>
      </c>
      <c r="AT22" s="20">
        <v>11101.411301542794</v>
      </c>
      <c r="AU22" s="46">
        <f t="shared" si="3"/>
        <v>21328.957676232014</v>
      </c>
      <c r="AV22" s="20">
        <v>26408.244645145787</v>
      </c>
      <c r="AW22" s="20">
        <v>0</v>
      </c>
      <c r="AX22" s="20">
        <v>0</v>
      </c>
      <c r="AY22" s="20">
        <v>35412.378508759124</v>
      </c>
      <c r="AZ22" s="45">
        <f t="shared" si="4"/>
        <v>61820.623153904911</v>
      </c>
      <c r="BA22" s="20">
        <v>22000</v>
      </c>
      <c r="BB22" s="20">
        <v>0</v>
      </c>
      <c r="BC22" s="20">
        <v>0</v>
      </c>
      <c r="BD22" s="20">
        <v>98000</v>
      </c>
      <c r="BE22" s="20">
        <v>0</v>
      </c>
      <c r="BF22" s="20">
        <v>135971.48249999998</v>
      </c>
      <c r="BG22" s="23">
        <f t="shared" si="5"/>
        <v>11858660.312536197</v>
      </c>
      <c r="BH22" s="24">
        <v>180745.00056082694</v>
      </c>
      <c r="BI22" s="24">
        <v>130081.47038884186</v>
      </c>
      <c r="BJ22" s="46">
        <f t="shared" si="6"/>
        <v>310826.47094966879</v>
      </c>
      <c r="BK22" s="20">
        <v>373432.01758512581</v>
      </c>
      <c r="BL22" s="20">
        <v>88242.436115594726</v>
      </c>
      <c r="BM22" s="46">
        <f t="shared" si="7"/>
        <v>461674.45370072057</v>
      </c>
      <c r="BN22" s="25">
        <v>120000</v>
      </c>
      <c r="BO22" s="25"/>
      <c r="BP22" s="20">
        <v>0</v>
      </c>
      <c r="BQ22" s="20">
        <v>0</v>
      </c>
      <c r="BR22" s="46">
        <f t="shared" si="8"/>
        <v>0</v>
      </c>
      <c r="BS22" s="20">
        <v>0</v>
      </c>
      <c r="BT22" s="26">
        <v>300000</v>
      </c>
      <c r="BU22" s="26">
        <v>20556.095058165371</v>
      </c>
      <c r="BV22" s="26">
        <v>161323.05765101381</v>
      </c>
      <c r="BW22" s="46">
        <f t="shared" si="9"/>
        <v>181879.15270917918</v>
      </c>
      <c r="BX22" s="27">
        <v>103368.46207378453</v>
      </c>
      <c r="BY22" s="27">
        <v>0</v>
      </c>
      <c r="BZ22" s="27">
        <v>0</v>
      </c>
      <c r="CA22" s="27">
        <v>138501.74705648015</v>
      </c>
      <c r="CB22" s="46">
        <f t="shared" si="10"/>
        <v>241870.20913026467</v>
      </c>
      <c r="CC22" s="21">
        <v>0</v>
      </c>
      <c r="CD22" s="21">
        <v>82628.883187104613</v>
      </c>
      <c r="CE22" s="46">
        <f t="shared" si="11"/>
        <v>82628.883187104613</v>
      </c>
      <c r="CF22" s="23">
        <f t="shared" si="12"/>
        <v>1698879.1696769376</v>
      </c>
      <c r="CG22" s="23">
        <f t="shared" si="13"/>
        <v>13557539.482213134</v>
      </c>
      <c r="CI22" s="51">
        <f t="shared" si="14"/>
        <v>8474986.3303999994</v>
      </c>
      <c r="CJ22" s="51">
        <f t="shared" si="15"/>
        <v>3383673.9821361965</v>
      </c>
      <c r="CK22" s="51">
        <f t="shared" si="16"/>
        <v>1698879.1696769376</v>
      </c>
      <c r="CL22" s="51">
        <f t="shared" si="17"/>
        <v>0</v>
      </c>
      <c r="CM22" s="29"/>
    </row>
    <row r="23" spans="1:91" s="28" customFormat="1">
      <c r="A23" s="19">
        <v>521</v>
      </c>
      <c r="B23" s="19" t="s">
        <v>129</v>
      </c>
      <c r="C23" s="20">
        <v>0</v>
      </c>
      <c r="D23" s="20">
        <v>0</v>
      </c>
      <c r="E23" s="20">
        <v>451155.25199999998</v>
      </c>
      <c r="F23" s="20">
        <v>2928151.1409999998</v>
      </c>
      <c r="G23" s="20">
        <v>1547822.5078713405</v>
      </c>
      <c r="H23" s="20">
        <v>246230.35196496409</v>
      </c>
      <c r="I23" s="20">
        <v>520706.17200000002</v>
      </c>
      <c r="J23" s="20">
        <v>2381853.9360000002</v>
      </c>
      <c r="K23" s="20">
        <v>0</v>
      </c>
      <c r="L23" s="20">
        <v>0</v>
      </c>
      <c r="M23" s="20">
        <v>333263.74800000002</v>
      </c>
      <c r="N23" s="20">
        <v>16762555.512</v>
      </c>
      <c r="O23" s="20">
        <v>3702568.5240000002</v>
      </c>
      <c r="P23" s="20">
        <v>6099957.1679999996</v>
      </c>
      <c r="Q23" s="20">
        <v>285927.02399999998</v>
      </c>
      <c r="R23" s="20">
        <v>24336</v>
      </c>
      <c r="S23" s="20">
        <v>1275472.8108088807</v>
      </c>
      <c r="T23" s="20">
        <v>301154.31386940897</v>
      </c>
      <c r="U23" s="20">
        <v>137576.66874300118</v>
      </c>
      <c r="V23" s="20">
        <v>812806.65852731618</v>
      </c>
      <c r="W23" s="20">
        <v>2497290.0000040089</v>
      </c>
      <c r="X23" s="20">
        <v>29862.774516334008</v>
      </c>
      <c r="Y23" s="20">
        <v>28120.485924120985</v>
      </c>
      <c r="Z23" s="20">
        <v>0</v>
      </c>
      <c r="AA23" s="46">
        <f t="shared" si="0"/>
        <v>28120.485924120985</v>
      </c>
      <c r="AB23" s="20">
        <v>0</v>
      </c>
      <c r="AC23" s="20">
        <v>67421.112082619409</v>
      </c>
      <c r="AD23" s="20">
        <v>28786.239880481757</v>
      </c>
      <c r="AE23" s="20">
        <v>0</v>
      </c>
      <c r="AF23" s="45">
        <f t="shared" si="1"/>
        <v>96207.351963101159</v>
      </c>
      <c r="AG23" s="20">
        <v>9195.8333000000002</v>
      </c>
      <c r="AH23" s="22">
        <v>0</v>
      </c>
      <c r="AI23" s="20">
        <v>35230.512576425237</v>
      </c>
      <c r="AJ23" s="20">
        <v>0</v>
      </c>
      <c r="AK23" s="20">
        <v>9213.3275106508736</v>
      </c>
      <c r="AL23" s="20">
        <v>0</v>
      </c>
      <c r="AM23" s="45">
        <f t="shared" si="2"/>
        <v>9213.3275106508736</v>
      </c>
      <c r="AN23" s="20">
        <v>27239.540709546887</v>
      </c>
      <c r="AO23" s="20">
        <v>95215.556490075192</v>
      </c>
      <c r="AP23" s="20">
        <v>204422.39999999999</v>
      </c>
      <c r="AQ23" s="20">
        <v>230749.96307184984</v>
      </c>
      <c r="AR23" s="20">
        <v>56870.262754240226</v>
      </c>
      <c r="AS23" s="20">
        <v>34946.430728611129</v>
      </c>
      <c r="AT23" s="20">
        <v>41749.607445043272</v>
      </c>
      <c r="AU23" s="46">
        <f t="shared" si="3"/>
        <v>76696.038173654408</v>
      </c>
      <c r="AV23" s="20">
        <v>215239.94461482551</v>
      </c>
      <c r="AW23" s="20">
        <v>0</v>
      </c>
      <c r="AX23" s="20">
        <v>7200</v>
      </c>
      <c r="AY23" s="20">
        <v>0</v>
      </c>
      <c r="AZ23" s="45">
        <f t="shared" si="4"/>
        <v>222439.94461482551</v>
      </c>
      <c r="BA23" s="20">
        <v>22000</v>
      </c>
      <c r="BB23" s="20">
        <v>0</v>
      </c>
      <c r="BC23" s="20">
        <v>0</v>
      </c>
      <c r="BD23" s="20">
        <v>0</v>
      </c>
      <c r="BE23" s="20">
        <v>584187.80000000005</v>
      </c>
      <c r="BF23" s="20">
        <v>149479</v>
      </c>
      <c r="BG23" s="23">
        <f t="shared" si="5"/>
        <v>42185958.580393739</v>
      </c>
      <c r="BH23" s="24">
        <v>1117620.0034678215</v>
      </c>
      <c r="BI23" s="24">
        <v>0</v>
      </c>
      <c r="BJ23" s="46">
        <f t="shared" si="6"/>
        <v>1117620.0034678215</v>
      </c>
      <c r="BK23" s="20">
        <v>551546.99679240491</v>
      </c>
      <c r="BL23" s="20">
        <v>0</v>
      </c>
      <c r="BM23" s="46">
        <f t="shared" si="7"/>
        <v>551546.99679240491</v>
      </c>
      <c r="BN23" s="25">
        <v>300000</v>
      </c>
      <c r="BO23" s="25">
        <v>672550.23199999996</v>
      </c>
      <c r="BP23" s="20">
        <v>0</v>
      </c>
      <c r="BQ23" s="20">
        <v>0</v>
      </c>
      <c r="BR23" s="46">
        <f t="shared" si="8"/>
        <v>0</v>
      </c>
      <c r="BS23" s="20">
        <v>0</v>
      </c>
      <c r="BT23" s="26">
        <v>0</v>
      </c>
      <c r="BU23" s="26">
        <v>38470.31653234439</v>
      </c>
      <c r="BV23" s="26">
        <v>0</v>
      </c>
      <c r="BW23" s="46">
        <f t="shared" si="9"/>
        <v>38470.31653234439</v>
      </c>
      <c r="BX23" s="27">
        <v>273188.07833785907</v>
      </c>
      <c r="BY23" s="27">
        <v>0</v>
      </c>
      <c r="BZ23" s="27">
        <v>211295.05300000001</v>
      </c>
      <c r="CA23" s="27">
        <v>0</v>
      </c>
      <c r="CB23" s="46">
        <f t="shared" si="10"/>
        <v>484483.13133785909</v>
      </c>
      <c r="CC23" s="21">
        <v>0</v>
      </c>
      <c r="CD23" s="21">
        <v>0</v>
      </c>
      <c r="CE23" s="46">
        <f t="shared" si="11"/>
        <v>0</v>
      </c>
      <c r="CF23" s="23">
        <f t="shared" si="12"/>
        <v>3164670.68013043</v>
      </c>
      <c r="CG23" s="23">
        <f t="shared" si="13"/>
        <v>45350629.260524169</v>
      </c>
      <c r="CI23" s="51">
        <f t="shared" si="14"/>
        <v>30315590.484000001</v>
      </c>
      <c r="CJ23" s="51">
        <f t="shared" si="15"/>
        <v>11870368.096393749</v>
      </c>
      <c r="CK23" s="51">
        <f t="shared" si="16"/>
        <v>3164670.68013043</v>
      </c>
      <c r="CL23" s="51">
        <f t="shared" si="17"/>
        <v>0</v>
      </c>
      <c r="CM23" s="29"/>
    </row>
    <row r="24" spans="1:91" s="28" customFormat="1">
      <c r="A24" s="19">
        <v>522</v>
      </c>
      <c r="B24" s="19" t="s">
        <v>130</v>
      </c>
      <c r="C24" s="20">
        <v>0</v>
      </c>
      <c r="D24" s="20">
        <v>0</v>
      </c>
      <c r="E24" s="20">
        <v>677017.34400000004</v>
      </c>
      <c r="F24" s="20">
        <v>546288.13600000006</v>
      </c>
      <c r="G24" s="20">
        <v>369679.3538017266</v>
      </c>
      <c r="H24" s="20">
        <v>45869.873594124467</v>
      </c>
      <c r="I24" s="20">
        <v>50002.548000000003</v>
      </c>
      <c r="J24" s="20">
        <v>1180335.8160000001</v>
      </c>
      <c r="K24" s="20">
        <v>0</v>
      </c>
      <c r="L24" s="20">
        <v>58519.44491799044</v>
      </c>
      <c r="M24" s="20">
        <v>168793.62</v>
      </c>
      <c r="N24" s="20">
        <v>4144984.62</v>
      </c>
      <c r="O24" s="20">
        <v>685312.10400000005</v>
      </c>
      <c r="P24" s="20">
        <v>2501708.952</v>
      </c>
      <c r="Q24" s="20">
        <v>106074.39599999999</v>
      </c>
      <c r="R24" s="20">
        <v>24336</v>
      </c>
      <c r="S24" s="20">
        <v>458636.09796426148</v>
      </c>
      <c r="T24" s="20">
        <v>136992.74904429007</v>
      </c>
      <c r="U24" s="20">
        <v>109249.99500557221</v>
      </c>
      <c r="V24" s="20">
        <v>42479.141321099713</v>
      </c>
      <c r="W24" s="20">
        <v>392067.0000006294</v>
      </c>
      <c r="X24" s="20">
        <v>10593.591342863505</v>
      </c>
      <c r="Y24" s="20">
        <v>28120.485924120985</v>
      </c>
      <c r="Z24" s="20">
        <v>0</v>
      </c>
      <c r="AA24" s="46">
        <f t="shared" si="0"/>
        <v>28120.485924120985</v>
      </c>
      <c r="AB24" s="20">
        <v>0</v>
      </c>
      <c r="AC24" s="20">
        <v>35444.905108554813</v>
      </c>
      <c r="AD24" s="20">
        <v>8481.7205970091327</v>
      </c>
      <c r="AE24" s="20">
        <v>21320.093524667944</v>
      </c>
      <c r="AF24" s="45">
        <f t="shared" si="1"/>
        <v>65246.719230231887</v>
      </c>
      <c r="AG24" s="20">
        <v>0</v>
      </c>
      <c r="AH24" s="22">
        <v>0</v>
      </c>
      <c r="AI24" s="20">
        <v>2683.5573789400787</v>
      </c>
      <c r="AJ24" s="20">
        <v>0</v>
      </c>
      <c r="AK24" s="20">
        <v>7258.4879012018655</v>
      </c>
      <c r="AL24" s="20">
        <v>75152.936613033249</v>
      </c>
      <c r="AM24" s="45">
        <f t="shared" si="2"/>
        <v>82411.424514235114</v>
      </c>
      <c r="AN24" s="20">
        <v>9663.0191707872964</v>
      </c>
      <c r="AO24" s="20">
        <v>23483.248444303666</v>
      </c>
      <c r="AP24" s="20">
        <v>154814.39999999999</v>
      </c>
      <c r="AQ24" s="20">
        <v>100589.53222144714</v>
      </c>
      <c r="AR24" s="20">
        <v>20174.291670392686</v>
      </c>
      <c r="AS24" s="20">
        <v>12036.245229854238</v>
      </c>
      <c r="AT24" s="20">
        <v>13343.962238872098</v>
      </c>
      <c r="AU24" s="46">
        <f t="shared" si="3"/>
        <v>25380.207468726338</v>
      </c>
      <c r="AV24" s="20">
        <v>69272.374305178892</v>
      </c>
      <c r="AW24" s="20">
        <v>0</v>
      </c>
      <c r="AX24" s="20">
        <v>0</v>
      </c>
      <c r="AY24" s="20">
        <v>110171.84424947282</v>
      </c>
      <c r="AZ24" s="45">
        <f t="shared" si="4"/>
        <v>179444.21855465171</v>
      </c>
      <c r="BA24" s="20">
        <v>0</v>
      </c>
      <c r="BB24" s="20">
        <v>0</v>
      </c>
      <c r="BC24" s="20">
        <v>0</v>
      </c>
      <c r="BD24" s="20">
        <v>98000</v>
      </c>
      <c r="BE24" s="20">
        <v>0</v>
      </c>
      <c r="BF24" s="20">
        <v>0</v>
      </c>
      <c r="BG24" s="23">
        <f t="shared" si="5"/>
        <v>12498951.887570396</v>
      </c>
      <c r="BH24" s="24">
        <v>339072.00105209392</v>
      </c>
      <c r="BI24" s="24">
        <v>251053.83354047744</v>
      </c>
      <c r="BJ24" s="46">
        <f t="shared" si="6"/>
        <v>590125.83459257137</v>
      </c>
      <c r="BK24" s="20">
        <v>468769.38329725608</v>
      </c>
      <c r="BL24" s="20">
        <v>62955.339571127333</v>
      </c>
      <c r="BM24" s="46">
        <f t="shared" si="7"/>
        <v>531724.7228683834</v>
      </c>
      <c r="BN24" s="25">
        <v>56445.999999999993</v>
      </c>
      <c r="BO24" s="25"/>
      <c r="BP24" s="20">
        <v>0</v>
      </c>
      <c r="BQ24" s="20">
        <v>0</v>
      </c>
      <c r="BR24" s="46">
        <f t="shared" si="8"/>
        <v>0</v>
      </c>
      <c r="BS24" s="20">
        <v>123862.97534069583</v>
      </c>
      <c r="BT24" s="26">
        <v>0</v>
      </c>
      <c r="BU24" s="26">
        <v>20283.019278598767</v>
      </c>
      <c r="BV24" s="26">
        <v>141649.5140350365</v>
      </c>
      <c r="BW24" s="46">
        <f t="shared" si="9"/>
        <v>161932.53331363527</v>
      </c>
      <c r="BX24" s="27">
        <v>169819.61626407452</v>
      </c>
      <c r="BY24" s="27">
        <v>0</v>
      </c>
      <c r="BZ24" s="27">
        <v>150000</v>
      </c>
      <c r="CA24" s="27">
        <v>262051.60096481748</v>
      </c>
      <c r="CB24" s="46">
        <f t="shared" si="10"/>
        <v>581871.21722889203</v>
      </c>
      <c r="CC24" s="21">
        <v>512002.28051692812</v>
      </c>
      <c r="CD24" s="21">
        <v>141649.5140350365</v>
      </c>
      <c r="CE24" s="46">
        <f t="shared" si="11"/>
        <v>653651.79455196462</v>
      </c>
      <c r="CF24" s="23">
        <f t="shared" si="12"/>
        <v>2699615.0778961424</v>
      </c>
      <c r="CG24" s="23">
        <f t="shared" si="13"/>
        <v>15198566.965466538</v>
      </c>
      <c r="CI24" s="51">
        <f t="shared" si="14"/>
        <v>9016362.4560000002</v>
      </c>
      <c r="CJ24" s="51">
        <f t="shared" si="15"/>
        <v>3482589.4315703958</v>
      </c>
      <c r="CK24" s="51">
        <f t="shared" si="16"/>
        <v>2575752.1025554468</v>
      </c>
      <c r="CL24" s="51">
        <f t="shared" si="17"/>
        <v>123862.97534069583</v>
      </c>
      <c r="CM24" s="29"/>
    </row>
    <row r="25" spans="1:91" s="28" customFormat="1">
      <c r="A25" s="19">
        <v>523</v>
      </c>
      <c r="B25" s="19" t="s">
        <v>131</v>
      </c>
      <c r="C25" s="20">
        <v>0</v>
      </c>
      <c r="D25" s="20">
        <v>0</v>
      </c>
      <c r="E25" s="20">
        <v>171760.74</v>
      </c>
      <c r="F25" s="20">
        <v>246781.14</v>
      </c>
      <c r="G25" s="20">
        <v>1312569.8735739361</v>
      </c>
      <c r="H25" s="20">
        <v>95869.888892931122</v>
      </c>
      <c r="I25" s="20">
        <v>112230.39599999999</v>
      </c>
      <c r="J25" s="20">
        <v>1088331.5519999999</v>
      </c>
      <c r="K25" s="20">
        <v>0</v>
      </c>
      <c r="L25" s="20">
        <v>0</v>
      </c>
      <c r="M25" s="20">
        <v>92262.936000000002</v>
      </c>
      <c r="N25" s="20">
        <v>9037737.2760000005</v>
      </c>
      <c r="O25" s="20">
        <v>2379236.9040000001</v>
      </c>
      <c r="P25" s="20">
        <v>2662102.8360000001</v>
      </c>
      <c r="Q25" s="20">
        <v>101827.296</v>
      </c>
      <c r="R25" s="20">
        <v>24336</v>
      </c>
      <c r="S25" s="20">
        <v>793070.00857931946</v>
      </c>
      <c r="T25" s="20">
        <v>226695.45568453416</v>
      </c>
      <c r="U25" s="20">
        <v>131633.60201035615</v>
      </c>
      <c r="V25" s="20">
        <v>29959.999203829557</v>
      </c>
      <c r="W25" s="20">
        <v>1377594.0000022114</v>
      </c>
      <c r="X25" s="20">
        <v>13820.700288925247</v>
      </c>
      <c r="Y25" s="20">
        <v>28120.485924120985</v>
      </c>
      <c r="Z25" s="20">
        <v>0</v>
      </c>
      <c r="AA25" s="46">
        <f t="shared" si="0"/>
        <v>28120.485924120985</v>
      </c>
      <c r="AB25" s="20">
        <v>0</v>
      </c>
      <c r="AC25" s="20">
        <v>36839.921697064914</v>
      </c>
      <c r="AD25" s="20">
        <v>16359.059181901524</v>
      </c>
      <c r="AE25" s="20">
        <v>0</v>
      </c>
      <c r="AF25" s="45">
        <f t="shared" si="1"/>
        <v>53198.980878966438</v>
      </c>
      <c r="AG25" s="20">
        <v>0</v>
      </c>
      <c r="AH25" s="22">
        <v>0</v>
      </c>
      <c r="AI25" s="20">
        <v>13875.684980852813</v>
      </c>
      <c r="AJ25" s="20">
        <v>0</v>
      </c>
      <c r="AK25" s="20">
        <v>6421.0410685126217</v>
      </c>
      <c r="AL25" s="20">
        <v>0</v>
      </c>
      <c r="AM25" s="45">
        <f t="shared" si="2"/>
        <v>6421.0410685126217</v>
      </c>
      <c r="AN25" s="20">
        <v>12606.649390488103</v>
      </c>
      <c r="AO25" s="20">
        <v>44892.414961746486</v>
      </c>
      <c r="AP25" s="20">
        <v>140212.79999999999</v>
      </c>
      <c r="AQ25" s="20">
        <v>96711.381581584123</v>
      </c>
      <c r="AR25" s="20">
        <v>26319.954177361265</v>
      </c>
      <c r="AS25" s="20">
        <v>28540.622283235021</v>
      </c>
      <c r="AT25" s="20">
        <v>33807.239542001989</v>
      </c>
      <c r="AU25" s="46">
        <f t="shared" si="3"/>
        <v>62347.861825237007</v>
      </c>
      <c r="AV25" s="20">
        <v>98584.308970376835</v>
      </c>
      <c r="AW25" s="20">
        <v>0</v>
      </c>
      <c r="AX25" s="20">
        <v>7200</v>
      </c>
      <c r="AY25" s="20">
        <v>0</v>
      </c>
      <c r="AZ25" s="45">
        <f t="shared" si="4"/>
        <v>105784.30897037683</v>
      </c>
      <c r="BA25" s="20">
        <v>22000</v>
      </c>
      <c r="BB25" s="20">
        <v>0</v>
      </c>
      <c r="BC25" s="20">
        <v>0</v>
      </c>
      <c r="BD25" s="20">
        <v>0</v>
      </c>
      <c r="BE25" s="20">
        <v>134200</v>
      </c>
      <c r="BF25" s="20">
        <v>0</v>
      </c>
      <c r="BG25" s="23">
        <f t="shared" si="5"/>
        <v>20644512.1679953</v>
      </c>
      <c r="BH25" s="24">
        <v>791445.00245574524</v>
      </c>
      <c r="BI25" s="24">
        <v>0</v>
      </c>
      <c r="BJ25" s="46">
        <f t="shared" si="6"/>
        <v>791445.00245574524</v>
      </c>
      <c r="BK25" s="20">
        <v>520052.35590031935</v>
      </c>
      <c r="BL25" s="20">
        <v>0</v>
      </c>
      <c r="BM25" s="46">
        <f t="shared" si="7"/>
        <v>520052.35590031935</v>
      </c>
      <c r="BN25" s="25">
        <v>100000</v>
      </c>
      <c r="BO25" s="25">
        <v>246922.93700000001</v>
      </c>
      <c r="BP25" s="20">
        <v>0</v>
      </c>
      <c r="BQ25" s="20">
        <v>0</v>
      </c>
      <c r="BR25" s="46">
        <f t="shared" si="8"/>
        <v>0</v>
      </c>
      <c r="BS25" s="20">
        <v>0</v>
      </c>
      <c r="BT25" s="26">
        <v>0</v>
      </c>
      <c r="BU25" s="26">
        <v>39744.544564784359</v>
      </c>
      <c r="BV25" s="26">
        <v>0</v>
      </c>
      <c r="BW25" s="46">
        <f t="shared" si="9"/>
        <v>39744.544564784359</v>
      </c>
      <c r="BX25" s="27">
        <v>273188.07833785907</v>
      </c>
      <c r="BY25" s="27">
        <v>0</v>
      </c>
      <c r="BZ25" s="27">
        <v>0</v>
      </c>
      <c r="CA25" s="27">
        <v>0</v>
      </c>
      <c r="CB25" s="46">
        <f t="shared" si="10"/>
        <v>273188.07833785907</v>
      </c>
      <c r="CC25" s="21">
        <v>0</v>
      </c>
      <c r="CD25" s="21">
        <v>0</v>
      </c>
      <c r="CE25" s="46">
        <f t="shared" si="11"/>
        <v>0</v>
      </c>
      <c r="CF25" s="23">
        <f t="shared" si="12"/>
        <v>1971352.918258708</v>
      </c>
      <c r="CG25" s="23">
        <f t="shared" si="13"/>
        <v>22615865.086254008</v>
      </c>
      <c r="CI25" s="51">
        <f t="shared" si="14"/>
        <v>15638277.995999999</v>
      </c>
      <c r="CJ25" s="51">
        <f t="shared" si="15"/>
        <v>5006234.1719952906</v>
      </c>
      <c r="CK25" s="51">
        <f t="shared" si="16"/>
        <v>1971352.918258708</v>
      </c>
      <c r="CL25" s="51">
        <f t="shared" si="17"/>
        <v>0</v>
      </c>
      <c r="CM25" s="29"/>
    </row>
    <row r="26" spans="1:91" s="28" customFormat="1">
      <c r="A26" s="19">
        <v>524</v>
      </c>
      <c r="B26" s="19" t="s">
        <v>132</v>
      </c>
      <c r="C26" s="20">
        <v>0</v>
      </c>
      <c r="D26" s="20">
        <v>0</v>
      </c>
      <c r="E26" s="20">
        <v>339278.18400000001</v>
      </c>
      <c r="F26" s="20">
        <v>452000.57342985494</v>
      </c>
      <c r="G26" s="20">
        <v>1262021.0319708386</v>
      </c>
      <c r="H26" s="20">
        <v>255098.52761698083</v>
      </c>
      <c r="I26" s="20">
        <v>78435.335999999996</v>
      </c>
      <c r="J26" s="20">
        <v>2133314.088</v>
      </c>
      <c r="K26" s="20">
        <v>0</v>
      </c>
      <c r="L26" s="20">
        <v>0</v>
      </c>
      <c r="M26" s="20">
        <v>97656.107999999993</v>
      </c>
      <c r="N26" s="20">
        <v>11622994.776000001</v>
      </c>
      <c r="O26" s="20">
        <v>1768626.192</v>
      </c>
      <c r="P26" s="20">
        <v>2962303.62</v>
      </c>
      <c r="Q26" s="20">
        <v>158249.916</v>
      </c>
      <c r="R26" s="20">
        <v>24336</v>
      </c>
      <c r="S26" s="20">
        <v>1265632.0271956816</v>
      </c>
      <c r="T26" s="20">
        <v>403316.57576755201</v>
      </c>
      <c r="U26" s="20">
        <v>131633.60201035615</v>
      </c>
      <c r="V26" s="20">
        <v>97134.891606698322</v>
      </c>
      <c r="W26" s="20">
        <v>1881225.0000030198</v>
      </c>
      <c r="X26" s="20">
        <v>36082.251499657752</v>
      </c>
      <c r="Y26" s="20">
        <v>28120.485924120985</v>
      </c>
      <c r="Z26" s="20">
        <v>0</v>
      </c>
      <c r="AA26" s="46">
        <f t="shared" si="0"/>
        <v>28120.485924120985</v>
      </c>
      <c r="AB26" s="20">
        <v>0</v>
      </c>
      <c r="AC26" s="20">
        <v>58949.140124898135</v>
      </c>
      <c r="AD26" s="20">
        <v>21078.671523712052</v>
      </c>
      <c r="AE26" s="20">
        <v>0</v>
      </c>
      <c r="AF26" s="45">
        <f t="shared" si="1"/>
        <v>80027.811648610194</v>
      </c>
      <c r="AG26" s="20">
        <v>9195.8333000000002</v>
      </c>
      <c r="AH26" s="22">
        <v>0</v>
      </c>
      <c r="AI26" s="20">
        <v>47180.663691516871</v>
      </c>
      <c r="AJ26" s="20">
        <v>0</v>
      </c>
      <c r="AK26" s="20">
        <v>8723.4406085237697</v>
      </c>
      <c r="AL26" s="20">
        <v>0</v>
      </c>
      <c r="AM26" s="45">
        <f t="shared" si="2"/>
        <v>8723.4406085237697</v>
      </c>
      <c r="AN26" s="20">
        <v>32912.680570904107</v>
      </c>
      <c r="AO26" s="20">
        <v>56827.499509678077</v>
      </c>
      <c r="AP26" s="20">
        <v>233625.60000000001</v>
      </c>
      <c r="AQ26" s="20">
        <v>322371.27193861373</v>
      </c>
      <c r="AR26" s="20">
        <v>68714.550365296134</v>
      </c>
      <c r="AS26" s="20">
        <v>56424.729633695701</v>
      </c>
      <c r="AT26" s="20">
        <v>68379.899825828747</v>
      </c>
      <c r="AU26" s="46">
        <f t="shared" si="3"/>
        <v>124804.62945952444</v>
      </c>
      <c r="AV26" s="20">
        <v>216490.24242134485</v>
      </c>
      <c r="AW26" s="20">
        <v>0</v>
      </c>
      <c r="AX26" s="20">
        <v>0</v>
      </c>
      <c r="AY26" s="20">
        <v>0</v>
      </c>
      <c r="AZ26" s="45">
        <f t="shared" si="4"/>
        <v>216490.24242134485</v>
      </c>
      <c r="BA26" s="20">
        <v>22000</v>
      </c>
      <c r="BB26" s="20">
        <v>0</v>
      </c>
      <c r="BC26" s="20">
        <v>0</v>
      </c>
      <c r="BD26" s="20">
        <v>0</v>
      </c>
      <c r="BE26" s="20">
        <v>134200</v>
      </c>
      <c r="BF26" s="20">
        <v>0</v>
      </c>
      <c r="BG26" s="23">
        <f t="shared" si="5"/>
        <v>26354533.410538774</v>
      </c>
      <c r="BH26" s="24">
        <v>1151134.0035718109</v>
      </c>
      <c r="BI26" s="24">
        <v>0</v>
      </c>
      <c r="BJ26" s="46">
        <f t="shared" si="6"/>
        <v>1151134.0035718109</v>
      </c>
      <c r="BK26" s="20">
        <v>472906.01660631091</v>
      </c>
      <c r="BL26" s="20">
        <v>0</v>
      </c>
      <c r="BM26" s="46">
        <f t="shared" si="7"/>
        <v>472906.01660631091</v>
      </c>
      <c r="BN26" s="25">
        <v>0</v>
      </c>
      <c r="BO26" s="25"/>
      <c r="BP26" s="20">
        <v>0</v>
      </c>
      <c r="BQ26" s="20">
        <v>0</v>
      </c>
      <c r="BR26" s="46">
        <f t="shared" si="8"/>
        <v>0</v>
      </c>
      <c r="BS26" s="20">
        <v>0</v>
      </c>
      <c r="BT26" s="26">
        <v>0</v>
      </c>
      <c r="BU26" s="26">
        <v>40338.806328872452</v>
      </c>
      <c r="BV26" s="26">
        <v>0</v>
      </c>
      <c r="BW26" s="46">
        <f t="shared" si="9"/>
        <v>40338.806328872452</v>
      </c>
      <c r="BX26" s="27">
        <v>273188.07833785907</v>
      </c>
      <c r="BY26" s="27">
        <v>272000</v>
      </c>
      <c r="BZ26" s="27">
        <v>0</v>
      </c>
      <c r="CA26" s="27">
        <v>0</v>
      </c>
      <c r="CB26" s="46">
        <f t="shared" si="10"/>
        <v>545188.07833785913</v>
      </c>
      <c r="CC26" s="21">
        <v>2230000</v>
      </c>
      <c r="CD26" s="21">
        <v>0</v>
      </c>
      <c r="CE26" s="46">
        <f t="shared" si="11"/>
        <v>2230000</v>
      </c>
      <c r="CF26" s="23">
        <f t="shared" si="12"/>
        <v>4439566.9048448531</v>
      </c>
      <c r="CG26" s="23">
        <f t="shared" si="13"/>
        <v>30794100.315383628</v>
      </c>
      <c r="CI26" s="51">
        <f t="shared" si="14"/>
        <v>19079541.636000004</v>
      </c>
      <c r="CJ26" s="51">
        <f t="shared" si="15"/>
        <v>7274991.774538774</v>
      </c>
      <c r="CK26" s="51">
        <f t="shared" si="16"/>
        <v>4439566.9048448531</v>
      </c>
      <c r="CL26" s="51">
        <f t="shared" si="17"/>
        <v>0</v>
      </c>
      <c r="CM26" s="29"/>
    </row>
    <row r="27" spans="1:91" s="28" customFormat="1">
      <c r="A27" s="19">
        <v>525</v>
      </c>
      <c r="B27" s="19" t="s">
        <v>133</v>
      </c>
      <c r="C27" s="20">
        <v>0</v>
      </c>
      <c r="D27" s="20">
        <v>0</v>
      </c>
      <c r="E27" s="20">
        <v>138215.32800000001</v>
      </c>
      <c r="F27" s="20">
        <v>334639.10700000002</v>
      </c>
      <c r="G27" s="20">
        <v>340268.63960314082</v>
      </c>
      <c r="H27" s="20">
        <v>151693.64097239744</v>
      </c>
      <c r="I27" s="20">
        <v>203300.89199999999</v>
      </c>
      <c r="J27" s="20">
        <v>1113421.368</v>
      </c>
      <c r="K27" s="20">
        <v>0</v>
      </c>
      <c r="L27" s="20">
        <v>0</v>
      </c>
      <c r="M27" s="20">
        <v>40000</v>
      </c>
      <c r="N27" s="20">
        <v>4717886.0880000005</v>
      </c>
      <c r="O27" s="20">
        <v>480446.16</v>
      </c>
      <c r="P27" s="20">
        <v>1841510.64</v>
      </c>
      <c r="Q27" s="20">
        <v>121382.34</v>
      </c>
      <c r="R27" s="20">
        <v>24336</v>
      </c>
      <c r="S27" s="20">
        <v>303628.79459422064</v>
      </c>
      <c r="T27" s="20">
        <v>97352.793806481786</v>
      </c>
      <c r="U27" s="20">
        <v>131633.60201035615</v>
      </c>
      <c r="V27" s="20">
        <v>23822.683867735021</v>
      </c>
      <c r="W27" s="20">
        <v>463230.0000007436</v>
      </c>
      <c r="X27" s="20">
        <v>8344.974090343032</v>
      </c>
      <c r="Y27" s="20">
        <v>28120.485924120985</v>
      </c>
      <c r="Z27" s="20">
        <v>0</v>
      </c>
      <c r="AA27" s="46">
        <f t="shared" si="0"/>
        <v>28120.485924120985</v>
      </c>
      <c r="AB27" s="20">
        <v>0</v>
      </c>
      <c r="AC27" s="20">
        <v>21270.482440567859</v>
      </c>
      <c r="AD27" s="20">
        <v>7327.2830457749051</v>
      </c>
      <c r="AE27" s="20">
        <v>0</v>
      </c>
      <c r="AF27" s="45">
        <f t="shared" si="1"/>
        <v>28597.765486342763</v>
      </c>
      <c r="AG27" s="20">
        <v>9195.8333000000002</v>
      </c>
      <c r="AH27" s="22">
        <v>0</v>
      </c>
      <c r="AI27" s="20">
        <v>2113.9400296283789</v>
      </c>
      <c r="AJ27" s="20">
        <v>0</v>
      </c>
      <c r="AK27" s="20">
        <v>6218.9201088937052</v>
      </c>
      <c r="AL27" s="20">
        <v>0</v>
      </c>
      <c r="AM27" s="45">
        <f t="shared" si="2"/>
        <v>6218.9201088937052</v>
      </c>
      <c r="AN27" s="20">
        <v>7611.9270608857787</v>
      </c>
      <c r="AO27" s="20">
        <v>24739.656039209738</v>
      </c>
      <c r="AP27" s="20">
        <v>105456</v>
      </c>
      <c r="AQ27" s="20">
        <v>71866.979044961627</v>
      </c>
      <c r="AR27" s="20">
        <v>15892.055473129401</v>
      </c>
      <c r="AS27" s="20">
        <v>15578.28048788573</v>
      </c>
      <c r="AT27" s="20">
        <v>17735.624491141982</v>
      </c>
      <c r="AU27" s="46">
        <f t="shared" si="3"/>
        <v>33313.904979027713</v>
      </c>
      <c r="AV27" s="20">
        <v>46309.305223371266</v>
      </c>
      <c r="AW27" s="20">
        <v>0</v>
      </c>
      <c r="AX27" s="20">
        <v>0</v>
      </c>
      <c r="AY27" s="20">
        <v>0</v>
      </c>
      <c r="AZ27" s="45">
        <f t="shared" si="4"/>
        <v>46309.305223371266</v>
      </c>
      <c r="BA27" s="20">
        <v>22000</v>
      </c>
      <c r="BB27" s="20">
        <v>0</v>
      </c>
      <c r="BC27" s="20">
        <v>0</v>
      </c>
      <c r="BD27" s="20">
        <v>0</v>
      </c>
      <c r="BE27" s="20">
        <v>134200</v>
      </c>
      <c r="BF27" s="20">
        <v>0</v>
      </c>
      <c r="BG27" s="23">
        <f t="shared" si="5"/>
        <v>11070749.824614992</v>
      </c>
      <c r="BH27" s="24">
        <v>425935.00132161792</v>
      </c>
      <c r="BI27" s="24">
        <v>0</v>
      </c>
      <c r="BJ27" s="46">
        <f t="shared" si="6"/>
        <v>425935.00132161792</v>
      </c>
      <c r="BK27" s="20">
        <v>414560.01758132153</v>
      </c>
      <c r="BL27" s="20">
        <v>0</v>
      </c>
      <c r="BM27" s="46">
        <f t="shared" si="7"/>
        <v>414560.01758132153</v>
      </c>
      <c r="BN27" s="25">
        <v>0</v>
      </c>
      <c r="BO27" s="25">
        <v>312608.42300000001</v>
      </c>
      <c r="BP27" s="20">
        <v>0</v>
      </c>
      <c r="BQ27" s="20">
        <v>0</v>
      </c>
      <c r="BR27" s="46">
        <f t="shared" si="8"/>
        <v>0</v>
      </c>
      <c r="BS27" s="20">
        <v>0</v>
      </c>
      <c r="BT27" s="26">
        <v>300000</v>
      </c>
      <c r="BU27" s="26">
        <v>20904.947570936965</v>
      </c>
      <c r="BV27" s="26">
        <v>0</v>
      </c>
      <c r="BW27" s="46">
        <f t="shared" si="9"/>
        <v>20904.947570936965</v>
      </c>
      <c r="BX27" s="27">
        <v>206736.92414756905</v>
      </c>
      <c r="BY27" s="27">
        <v>272000</v>
      </c>
      <c r="BZ27" s="27">
        <v>0</v>
      </c>
      <c r="CA27" s="27">
        <v>0</v>
      </c>
      <c r="CB27" s="46">
        <f t="shared" si="10"/>
        <v>478736.92414756905</v>
      </c>
      <c r="CC27" s="21">
        <v>0</v>
      </c>
      <c r="CD27" s="21">
        <v>0</v>
      </c>
      <c r="CE27" s="46">
        <f t="shared" si="11"/>
        <v>0</v>
      </c>
      <c r="CF27" s="23">
        <f t="shared" si="12"/>
        <v>1952745.3136214456</v>
      </c>
      <c r="CG27" s="23">
        <f t="shared" si="13"/>
        <v>13023495.138236437</v>
      </c>
      <c r="CI27" s="51">
        <f t="shared" si="14"/>
        <v>8647739.4879999999</v>
      </c>
      <c r="CJ27" s="51">
        <f t="shared" si="15"/>
        <v>2423010.3366149901</v>
      </c>
      <c r="CK27" s="51">
        <f t="shared" si="16"/>
        <v>1952745.3136214456</v>
      </c>
      <c r="CL27" s="51">
        <f t="shared" si="17"/>
        <v>0</v>
      </c>
      <c r="CM27" s="29"/>
    </row>
    <row r="28" spans="1:91" s="28" customFormat="1">
      <c r="A28" s="19">
        <v>526</v>
      </c>
      <c r="B28" s="19" t="s">
        <v>134</v>
      </c>
      <c r="C28" s="20">
        <v>30000.000000000004</v>
      </c>
      <c r="D28" s="20">
        <v>0</v>
      </c>
      <c r="E28" s="20">
        <v>524736.73199999996</v>
      </c>
      <c r="F28" s="20">
        <v>208402.704</v>
      </c>
      <c r="G28" s="20">
        <v>542472.15064943663</v>
      </c>
      <c r="H28" s="20">
        <v>79513.728992127173</v>
      </c>
      <c r="I28" s="20">
        <v>170255.652</v>
      </c>
      <c r="J28" s="20">
        <v>2201904.372</v>
      </c>
      <c r="K28" s="20">
        <v>0</v>
      </c>
      <c r="L28" s="20">
        <v>0</v>
      </c>
      <c r="M28" s="20">
        <v>341654.76</v>
      </c>
      <c r="N28" s="20">
        <v>8908374.3359999992</v>
      </c>
      <c r="O28" s="20">
        <v>1924120.452</v>
      </c>
      <c r="P28" s="20">
        <v>3515435.9040000001</v>
      </c>
      <c r="Q28" s="20">
        <v>122889.52800000001</v>
      </c>
      <c r="R28" s="20">
        <v>24336</v>
      </c>
      <c r="S28" s="20">
        <v>711935.83516604849</v>
      </c>
      <c r="T28" s="20">
        <v>178633.51578283432</v>
      </c>
      <c r="U28" s="20">
        <v>137331.12200936739</v>
      </c>
      <c r="V28" s="20">
        <v>353304.29887798277</v>
      </c>
      <c r="W28" s="20">
        <v>826851.00000132737</v>
      </c>
      <c r="X28" s="20">
        <v>13947.021356876063</v>
      </c>
      <c r="Y28" s="20">
        <v>28120.485924120985</v>
      </c>
      <c r="Z28" s="20">
        <v>0</v>
      </c>
      <c r="AA28" s="46">
        <f t="shared" si="0"/>
        <v>28120.485924120985</v>
      </c>
      <c r="AB28" s="20">
        <v>0</v>
      </c>
      <c r="AC28" s="20">
        <v>38892.128482245986</v>
      </c>
      <c r="AD28" s="20">
        <v>16814.043393270305</v>
      </c>
      <c r="AE28" s="20">
        <v>0</v>
      </c>
      <c r="AF28" s="45">
        <f t="shared" si="1"/>
        <v>55706.171875516287</v>
      </c>
      <c r="AG28" s="20">
        <v>9195.8333000000002</v>
      </c>
      <c r="AH28" s="22">
        <v>0</v>
      </c>
      <c r="AI28" s="20">
        <v>3533.0447310196823</v>
      </c>
      <c r="AJ28" s="20">
        <v>0</v>
      </c>
      <c r="AK28" s="20">
        <v>5752.5542020674193</v>
      </c>
      <c r="AL28" s="20">
        <v>0</v>
      </c>
      <c r="AM28" s="45">
        <f t="shared" si="2"/>
        <v>5752.5542020674193</v>
      </c>
      <c r="AN28" s="20">
        <v>12721.874044883074</v>
      </c>
      <c r="AO28" s="20">
        <v>47197.346376572401</v>
      </c>
      <c r="AP28" s="20">
        <v>84364.800000000003</v>
      </c>
      <c r="AQ28" s="20">
        <v>120101.47762825797</v>
      </c>
      <c r="AR28" s="20">
        <v>26560.518305849382</v>
      </c>
      <c r="AS28" s="20">
        <v>19421.765555111393</v>
      </c>
      <c r="AT28" s="20">
        <v>22501.04523296675</v>
      </c>
      <c r="AU28" s="46">
        <f t="shared" si="3"/>
        <v>41922.810788078146</v>
      </c>
      <c r="AV28" s="20">
        <v>78786.998953891118</v>
      </c>
      <c r="AW28" s="20">
        <v>0</v>
      </c>
      <c r="AX28" s="20">
        <v>7200</v>
      </c>
      <c r="AY28" s="20">
        <v>0</v>
      </c>
      <c r="AZ28" s="45">
        <f t="shared" si="4"/>
        <v>85986.998953891118</v>
      </c>
      <c r="BA28" s="20">
        <v>22000</v>
      </c>
      <c r="BB28" s="20">
        <v>3242243.6534222225</v>
      </c>
      <c r="BC28" s="20">
        <v>0</v>
      </c>
      <c r="BD28" s="20">
        <v>0</v>
      </c>
      <c r="BE28" s="20">
        <v>134200</v>
      </c>
      <c r="BF28" s="20">
        <v>149479</v>
      </c>
      <c r="BG28" s="23">
        <f t="shared" si="5"/>
        <v>24885185.682388477</v>
      </c>
      <c r="BH28" s="24">
        <v>421060.00130649144</v>
      </c>
      <c r="BI28" s="24">
        <v>0</v>
      </c>
      <c r="BJ28" s="46">
        <f t="shared" si="6"/>
        <v>421060.00130649144</v>
      </c>
      <c r="BK28" s="20">
        <v>772428.26452853624</v>
      </c>
      <c r="BL28" s="20">
        <v>0</v>
      </c>
      <c r="BM28" s="46">
        <f t="shared" si="7"/>
        <v>772428.26452853624</v>
      </c>
      <c r="BN28" s="25">
        <v>0</v>
      </c>
      <c r="BO28" s="25"/>
      <c r="BP28" s="20">
        <v>0</v>
      </c>
      <c r="BQ28" s="20">
        <v>0</v>
      </c>
      <c r="BR28" s="46">
        <f t="shared" si="8"/>
        <v>0</v>
      </c>
      <c r="BS28" s="20">
        <v>0</v>
      </c>
      <c r="BT28" s="26">
        <v>0</v>
      </c>
      <c r="BU28" s="26">
        <v>20904.947570936965</v>
      </c>
      <c r="BV28" s="26">
        <v>0</v>
      </c>
      <c r="BW28" s="46">
        <f t="shared" si="9"/>
        <v>20904.947570936965</v>
      </c>
      <c r="BX28" s="27">
        <v>206736.92414756905</v>
      </c>
      <c r="BY28" s="27">
        <v>0</v>
      </c>
      <c r="BZ28" s="27">
        <v>0</v>
      </c>
      <c r="CA28" s="27">
        <v>0</v>
      </c>
      <c r="CB28" s="46">
        <f t="shared" si="10"/>
        <v>206736.92414756905</v>
      </c>
      <c r="CC28" s="21">
        <v>0</v>
      </c>
      <c r="CD28" s="21">
        <v>0</v>
      </c>
      <c r="CE28" s="46">
        <f t="shared" si="11"/>
        <v>0</v>
      </c>
      <c r="CF28" s="23">
        <f t="shared" si="12"/>
        <v>1421130.1375535338</v>
      </c>
      <c r="CG28" s="23">
        <f t="shared" si="13"/>
        <v>26306315.819942012</v>
      </c>
      <c r="CI28" s="51">
        <f t="shared" si="14"/>
        <v>17293335.804000001</v>
      </c>
      <c r="CJ28" s="51">
        <f t="shared" si="15"/>
        <v>7591849.8783884784</v>
      </c>
      <c r="CK28" s="51">
        <f t="shared" si="16"/>
        <v>1421130.1375535338</v>
      </c>
      <c r="CL28" s="51">
        <f t="shared" si="17"/>
        <v>0</v>
      </c>
      <c r="CM28" s="29"/>
    </row>
    <row r="29" spans="1:91" s="28" customFormat="1">
      <c r="A29" s="19">
        <v>527</v>
      </c>
      <c r="B29" s="19" t="s">
        <v>135</v>
      </c>
      <c r="C29" s="20">
        <v>30000.000000000004</v>
      </c>
      <c r="D29" s="20">
        <v>0</v>
      </c>
      <c r="E29" s="20">
        <v>855141.228</v>
      </c>
      <c r="F29" s="20">
        <v>898650.55700000003</v>
      </c>
      <c r="G29" s="20">
        <v>368354.3710202502</v>
      </c>
      <c r="H29" s="20">
        <v>124470.52480627349</v>
      </c>
      <c r="I29" s="20">
        <v>231475.74600000001</v>
      </c>
      <c r="J29" s="20">
        <v>1180646.7</v>
      </c>
      <c r="K29" s="20">
        <v>36101.573415064115</v>
      </c>
      <c r="L29" s="20">
        <v>135535.67473847346</v>
      </c>
      <c r="M29" s="20">
        <v>466438.28399999999</v>
      </c>
      <c r="N29" s="20">
        <v>6502085.9280000003</v>
      </c>
      <c r="O29" s="20">
        <v>1278946.7520000001</v>
      </c>
      <c r="P29" s="20">
        <v>3463957.8130000001</v>
      </c>
      <c r="Q29" s="20">
        <v>143993.83199999999</v>
      </c>
      <c r="R29" s="20">
        <v>24336</v>
      </c>
      <c r="S29" s="20">
        <v>535768.10101137403</v>
      </c>
      <c r="T29" s="20">
        <v>131813.80302148897</v>
      </c>
      <c r="U29" s="20">
        <v>256929.09617282401</v>
      </c>
      <c r="V29" s="20">
        <v>428234.75702047168</v>
      </c>
      <c r="W29" s="20">
        <v>1797015.0000028848</v>
      </c>
      <c r="X29" s="20">
        <v>17811.932263797833</v>
      </c>
      <c r="Y29" s="20">
        <v>28120.485924120985</v>
      </c>
      <c r="Z29" s="20">
        <v>39347.087231954574</v>
      </c>
      <c r="AA29" s="46">
        <f t="shared" si="0"/>
        <v>67467.573156075552</v>
      </c>
      <c r="AB29" s="20">
        <v>0</v>
      </c>
      <c r="AC29" s="20">
        <v>40670.023136737982</v>
      </c>
      <c r="AD29" s="20">
        <v>11782.053831714047</v>
      </c>
      <c r="AE29" s="20">
        <v>33430.02497276292</v>
      </c>
      <c r="AF29" s="45">
        <f t="shared" si="1"/>
        <v>85882.101941214947</v>
      </c>
      <c r="AG29" s="20">
        <v>0</v>
      </c>
      <c r="AH29" s="22">
        <v>0</v>
      </c>
      <c r="AI29" s="20">
        <v>4512.0998830954641</v>
      </c>
      <c r="AJ29" s="20">
        <v>0</v>
      </c>
      <c r="AK29" s="20">
        <v>8095.4017339975981</v>
      </c>
      <c r="AL29" s="20">
        <v>62955.339571127326</v>
      </c>
      <c r="AM29" s="45">
        <f t="shared" si="2"/>
        <v>71050.741305124917</v>
      </c>
      <c r="AN29" s="20">
        <v>16247.279828270126</v>
      </c>
      <c r="AO29" s="20">
        <v>34053.621629362016</v>
      </c>
      <c r="AP29" s="20">
        <v>149947.20000000001</v>
      </c>
      <c r="AQ29" s="20">
        <v>111496.83089606189</v>
      </c>
      <c r="AR29" s="20">
        <v>33920.802216446733</v>
      </c>
      <c r="AS29" s="20">
        <v>14523.206155706137</v>
      </c>
      <c r="AT29" s="20">
        <v>16427.469777699891</v>
      </c>
      <c r="AU29" s="46">
        <f t="shared" si="3"/>
        <v>30950.675933406026</v>
      </c>
      <c r="AV29" s="20">
        <v>103592.01375809711</v>
      </c>
      <c r="AW29" s="20">
        <v>0</v>
      </c>
      <c r="AX29" s="20">
        <v>7200</v>
      </c>
      <c r="AY29" s="20">
        <v>118041.26169586374</v>
      </c>
      <c r="AZ29" s="45">
        <f t="shared" si="4"/>
        <v>228833.27545396084</v>
      </c>
      <c r="BA29" s="20">
        <v>22000</v>
      </c>
      <c r="BB29" s="20">
        <v>1929715.6069937784</v>
      </c>
      <c r="BC29" s="20">
        <v>50000</v>
      </c>
      <c r="BD29" s="20">
        <v>0</v>
      </c>
      <c r="BE29" s="20">
        <v>134200</v>
      </c>
      <c r="BF29" s="20">
        <v>279045</v>
      </c>
      <c r="BG29" s="23">
        <f t="shared" si="5"/>
        <v>22157030.482709698</v>
      </c>
      <c r="BH29" s="24">
        <v>623441.00193445187</v>
      </c>
      <c r="BI29" s="24">
        <v>323841.52702863904</v>
      </c>
      <c r="BJ29" s="46">
        <f t="shared" si="6"/>
        <v>947282.52896309085</v>
      </c>
      <c r="BK29" s="20">
        <v>351026.52627332503</v>
      </c>
      <c r="BL29" s="20">
        <v>220343.68849894564</v>
      </c>
      <c r="BM29" s="46">
        <f t="shared" si="7"/>
        <v>571370.21477227064</v>
      </c>
      <c r="BN29" s="25">
        <v>0</v>
      </c>
      <c r="BO29" s="25"/>
      <c r="BP29" s="20">
        <v>0</v>
      </c>
      <c r="BQ29" s="20">
        <v>0</v>
      </c>
      <c r="BR29" s="46">
        <f t="shared" si="8"/>
        <v>0</v>
      </c>
      <c r="BS29" s="20">
        <v>0</v>
      </c>
      <c r="BT29" s="26">
        <v>500000</v>
      </c>
      <c r="BU29" s="26">
        <v>27732.803836358275</v>
      </c>
      <c r="BV29" s="26">
        <v>354123.78508759115</v>
      </c>
      <c r="BW29" s="46">
        <f t="shared" si="9"/>
        <v>381856.5889239494</v>
      </c>
      <c r="BX29" s="27">
        <v>103368.46207378453</v>
      </c>
      <c r="BY29" s="27">
        <v>0</v>
      </c>
      <c r="BZ29" s="27">
        <v>0</v>
      </c>
      <c r="CA29" s="27">
        <v>259690.7757309002</v>
      </c>
      <c r="CB29" s="46">
        <f t="shared" si="10"/>
        <v>363059.23780468473</v>
      </c>
      <c r="CC29" s="21">
        <v>512002.28051692812</v>
      </c>
      <c r="CD29" s="21">
        <v>259727.75884513129</v>
      </c>
      <c r="CE29" s="46">
        <f t="shared" si="11"/>
        <v>771730.03936205944</v>
      </c>
      <c r="CF29" s="23">
        <f t="shared" si="12"/>
        <v>3535298.6098260549</v>
      </c>
      <c r="CG29" s="23">
        <f t="shared" si="13"/>
        <v>25692329.092535753</v>
      </c>
      <c r="CI29" s="51">
        <f t="shared" si="14"/>
        <v>13441828.255000001</v>
      </c>
      <c r="CJ29" s="51">
        <f t="shared" si="15"/>
        <v>8715202.2277096994</v>
      </c>
      <c r="CK29" s="51">
        <f t="shared" si="16"/>
        <v>3535298.6098260549</v>
      </c>
      <c r="CL29" s="51">
        <f t="shared" si="17"/>
        <v>0</v>
      </c>
      <c r="CM29" s="29"/>
    </row>
    <row r="30" spans="1:91" s="28" customFormat="1">
      <c r="A30" s="19">
        <v>528</v>
      </c>
      <c r="B30" s="19" t="s">
        <v>136</v>
      </c>
      <c r="C30" s="20">
        <v>0</v>
      </c>
      <c r="D30" s="20">
        <v>0</v>
      </c>
      <c r="E30" s="20">
        <v>107309.25599999999</v>
      </c>
      <c r="F30" s="20">
        <v>128246.96400000001</v>
      </c>
      <c r="G30" s="20">
        <v>383804.08845452726</v>
      </c>
      <c r="H30" s="20">
        <v>66838.949395329037</v>
      </c>
      <c r="I30" s="20">
        <v>145386.834</v>
      </c>
      <c r="J30" s="20">
        <v>842809.04399999999</v>
      </c>
      <c r="K30" s="20">
        <v>18186.73240240218</v>
      </c>
      <c r="L30" s="20">
        <v>66221.067900038746</v>
      </c>
      <c r="M30" s="20">
        <v>194896.66</v>
      </c>
      <c r="N30" s="20">
        <v>1497889.8119999999</v>
      </c>
      <c r="O30" s="20">
        <v>180758.916</v>
      </c>
      <c r="P30" s="20">
        <v>1145896.608</v>
      </c>
      <c r="Q30" s="20">
        <v>181361.58</v>
      </c>
      <c r="R30" s="20">
        <v>24336</v>
      </c>
      <c r="S30" s="20">
        <v>116416.17646038358</v>
      </c>
      <c r="T30" s="20">
        <v>149096.70071622444</v>
      </c>
      <c r="U30" s="20">
        <v>0</v>
      </c>
      <c r="V30" s="20">
        <v>137551.26293605412</v>
      </c>
      <c r="W30" s="20">
        <v>271710.00000043615</v>
      </c>
      <c r="X30" s="20">
        <v>10725.445840306453</v>
      </c>
      <c r="Y30" s="20">
        <v>28120.485924120985</v>
      </c>
      <c r="Z30" s="20">
        <v>33380.95685890509</v>
      </c>
      <c r="AA30" s="46">
        <f t="shared" si="0"/>
        <v>61501.442783026076</v>
      </c>
      <c r="AB30" s="20">
        <v>0</v>
      </c>
      <c r="AC30" s="20">
        <v>21456.28837706655</v>
      </c>
      <c r="AD30" s="20">
        <v>4013.3681928201736</v>
      </c>
      <c r="AE30" s="20">
        <v>33380.956938110401</v>
      </c>
      <c r="AF30" s="45">
        <f t="shared" si="1"/>
        <v>58850.613507997128</v>
      </c>
      <c r="AG30" s="20">
        <v>0</v>
      </c>
      <c r="AH30" s="22">
        <v>0</v>
      </c>
      <c r="AI30" s="20">
        <v>2716.9586210785933</v>
      </c>
      <c r="AJ30" s="20">
        <v>0</v>
      </c>
      <c r="AK30" s="20">
        <v>6610.9650305683354</v>
      </c>
      <c r="AL30" s="20">
        <v>33380.95685890509</v>
      </c>
      <c r="AM30" s="45">
        <f t="shared" si="2"/>
        <v>39991.921889473422</v>
      </c>
      <c r="AN30" s="20">
        <v>9783.2911819786732</v>
      </c>
      <c r="AO30" s="20">
        <v>12228.007659277811</v>
      </c>
      <c r="AP30" s="20">
        <v>106766.39999999999</v>
      </c>
      <c r="AQ30" s="20">
        <v>53082.186883125119</v>
      </c>
      <c r="AR30" s="20">
        <v>20425.393586954633</v>
      </c>
      <c r="AS30" s="20">
        <v>7439.1356396431529</v>
      </c>
      <c r="AT30" s="20">
        <v>7644.1452731601184</v>
      </c>
      <c r="AU30" s="46">
        <f t="shared" si="3"/>
        <v>15083.280912803271</v>
      </c>
      <c r="AV30" s="20">
        <v>99369.041532434305</v>
      </c>
      <c r="AW30" s="20">
        <v>0</v>
      </c>
      <c r="AX30" s="20">
        <v>0</v>
      </c>
      <c r="AY30" s="20">
        <v>50071.435681828509</v>
      </c>
      <c r="AZ30" s="45">
        <f t="shared" si="4"/>
        <v>149440.47721426282</v>
      </c>
      <c r="BA30" s="20">
        <v>22000</v>
      </c>
      <c r="BB30" s="20">
        <v>439238.11244444456</v>
      </c>
      <c r="BC30" s="20">
        <v>0</v>
      </c>
      <c r="BD30" s="20">
        <v>0</v>
      </c>
      <c r="BE30" s="20">
        <v>134200</v>
      </c>
      <c r="BF30" s="20">
        <v>99653</v>
      </c>
      <c r="BG30" s="23">
        <f t="shared" si="5"/>
        <v>6894403.1847901251</v>
      </c>
      <c r="BH30" s="24">
        <v>476391.00147817592</v>
      </c>
      <c r="BI30" s="24">
        <v>200285.74115343051</v>
      </c>
      <c r="BJ30" s="46">
        <f t="shared" si="6"/>
        <v>676676.74263160641</v>
      </c>
      <c r="BK30" s="20">
        <v>470414.21066370059</v>
      </c>
      <c r="BL30" s="20">
        <v>417261.96191672626</v>
      </c>
      <c r="BM30" s="46">
        <f t="shared" si="7"/>
        <v>887676.17258042679</v>
      </c>
      <c r="BN30" s="25">
        <v>0</v>
      </c>
      <c r="BO30" s="25"/>
      <c r="BP30" s="20">
        <v>0</v>
      </c>
      <c r="BQ30" s="20">
        <v>0</v>
      </c>
      <c r="BR30" s="46">
        <f t="shared" si="8"/>
        <v>0</v>
      </c>
      <c r="BS30" s="20">
        <v>0</v>
      </c>
      <c r="BT30" s="26">
        <v>0</v>
      </c>
      <c r="BU30" s="26">
        <v>20962.870982165889</v>
      </c>
      <c r="BV30" s="26">
        <v>333809.56937599264</v>
      </c>
      <c r="BW30" s="46">
        <f t="shared" si="9"/>
        <v>354772.44035815855</v>
      </c>
      <c r="BX30" s="27">
        <v>103368.46207378453</v>
      </c>
      <c r="BY30" s="27">
        <v>0</v>
      </c>
      <c r="BZ30" s="27">
        <v>0</v>
      </c>
      <c r="CA30" s="27">
        <v>400571.48309380282</v>
      </c>
      <c r="CB30" s="46">
        <f t="shared" si="10"/>
        <v>503939.94516758737</v>
      </c>
      <c r="CC30" s="21">
        <v>0</v>
      </c>
      <c r="CD30" s="21">
        <v>166904.78508146718</v>
      </c>
      <c r="CE30" s="46">
        <f t="shared" si="11"/>
        <v>166904.78508146718</v>
      </c>
      <c r="CF30" s="23">
        <f t="shared" si="12"/>
        <v>2589970.0858192467</v>
      </c>
      <c r="CG30" s="23">
        <f t="shared" si="13"/>
        <v>9484373.2706093714</v>
      </c>
      <c r="CI30" s="51">
        <f t="shared" si="14"/>
        <v>4320101.8540000003</v>
      </c>
      <c r="CJ30" s="51">
        <f t="shared" si="15"/>
        <v>2574301.3307901239</v>
      </c>
      <c r="CK30" s="51">
        <f t="shared" si="16"/>
        <v>2589970.0858192467</v>
      </c>
      <c r="CL30" s="51">
        <f t="shared" si="17"/>
        <v>0</v>
      </c>
      <c r="CM30" s="29"/>
    </row>
    <row r="31" spans="1:91" s="28" customFormat="1">
      <c r="A31" s="19">
        <v>529</v>
      </c>
      <c r="B31" s="19" t="s">
        <v>137</v>
      </c>
      <c r="C31" s="20">
        <v>30000.000000000004</v>
      </c>
      <c r="D31" s="20">
        <v>0</v>
      </c>
      <c r="E31" s="20">
        <v>1427534.7120000001</v>
      </c>
      <c r="F31" s="20">
        <v>1179867.351</v>
      </c>
      <c r="G31" s="20">
        <v>473103.62596056925</v>
      </c>
      <c r="H31" s="20">
        <v>55232.075024610327</v>
      </c>
      <c r="I31" s="20">
        <v>158677.704</v>
      </c>
      <c r="J31" s="20">
        <v>881961.42</v>
      </c>
      <c r="K31" s="20">
        <v>0</v>
      </c>
      <c r="L31" s="20">
        <v>0</v>
      </c>
      <c r="M31" s="20">
        <v>212133.79199999999</v>
      </c>
      <c r="N31" s="20">
        <v>5607174.2759999996</v>
      </c>
      <c r="O31" s="20">
        <v>964109.47199999995</v>
      </c>
      <c r="P31" s="20">
        <v>1972543.68</v>
      </c>
      <c r="Q31" s="20">
        <v>135768.31200000001</v>
      </c>
      <c r="R31" s="20">
        <v>24336</v>
      </c>
      <c r="S31" s="20">
        <v>685103.48828242358</v>
      </c>
      <c r="T31" s="20">
        <v>153483.26018874929</v>
      </c>
      <c r="U31" s="20">
        <v>153622.94892114153</v>
      </c>
      <c r="V31" s="20">
        <v>312101.46609091485</v>
      </c>
      <c r="W31" s="20">
        <v>710151.00000113994</v>
      </c>
      <c r="X31" s="20">
        <v>10281.179894095018</v>
      </c>
      <c r="Y31" s="20">
        <v>28120.485924120985</v>
      </c>
      <c r="Z31" s="20">
        <v>11804.126169586378</v>
      </c>
      <c r="AA31" s="46">
        <f t="shared" si="0"/>
        <v>39924.612093707365</v>
      </c>
      <c r="AB31" s="20">
        <v>16000</v>
      </c>
      <c r="AC31" s="20">
        <v>25158.073045075671</v>
      </c>
      <c r="AD31" s="20">
        <v>10301.657442484273</v>
      </c>
      <c r="AE31" s="20">
        <v>18706.023730628294</v>
      </c>
      <c r="AF31" s="45">
        <f t="shared" si="1"/>
        <v>54165.754218188238</v>
      </c>
      <c r="AG31" s="20">
        <v>0</v>
      </c>
      <c r="AH31" s="22">
        <v>0</v>
      </c>
      <c r="AI31" s="20">
        <v>2604.4176404440477</v>
      </c>
      <c r="AJ31" s="20">
        <v>0</v>
      </c>
      <c r="AK31" s="20">
        <v>10204.672312593348</v>
      </c>
      <c r="AL31" s="20">
        <v>7869.4174463909158</v>
      </c>
      <c r="AM31" s="45">
        <f t="shared" si="2"/>
        <v>18074.089758984264</v>
      </c>
      <c r="AN31" s="20">
        <v>9378.0508610877732</v>
      </c>
      <c r="AO31" s="20">
        <v>28174.055395286159</v>
      </c>
      <c r="AP31" s="20">
        <v>107078.39999999999</v>
      </c>
      <c r="AQ31" s="20">
        <v>68837.173857568647</v>
      </c>
      <c r="AR31" s="20">
        <v>19579.339544655715</v>
      </c>
      <c r="AS31" s="20">
        <v>12186.970134451323</v>
      </c>
      <c r="AT31" s="20">
        <v>13530.841483649539</v>
      </c>
      <c r="AU31" s="46">
        <f t="shared" si="3"/>
        <v>25717.811618100863</v>
      </c>
      <c r="AV31" s="20">
        <v>74487.789404527502</v>
      </c>
      <c r="AW31" s="20">
        <v>0</v>
      </c>
      <c r="AX31" s="20">
        <v>0</v>
      </c>
      <c r="AY31" s="20">
        <v>66890.048294322783</v>
      </c>
      <c r="AZ31" s="45">
        <f t="shared" si="4"/>
        <v>141377.83769885029</v>
      </c>
      <c r="BA31" s="20">
        <v>0</v>
      </c>
      <c r="BB31" s="20">
        <v>0</v>
      </c>
      <c r="BC31" s="20">
        <v>0</v>
      </c>
      <c r="BD31" s="20">
        <v>98000</v>
      </c>
      <c r="BE31" s="20">
        <v>0</v>
      </c>
      <c r="BF31" s="20">
        <v>0</v>
      </c>
      <c r="BG31" s="23">
        <f t="shared" si="5"/>
        <v>15776097.306050522</v>
      </c>
      <c r="BH31" s="24">
        <v>478219.00148384803</v>
      </c>
      <c r="BI31" s="24">
        <v>139919.07320731282</v>
      </c>
      <c r="BJ31" s="46">
        <f t="shared" si="6"/>
        <v>618138.07469116081</v>
      </c>
      <c r="BK31" s="20">
        <v>361921.02234847407</v>
      </c>
      <c r="BL31" s="20">
        <v>201421.67424909869</v>
      </c>
      <c r="BM31" s="46">
        <f t="shared" si="7"/>
        <v>563342.69659757277</v>
      </c>
      <c r="BN31" s="25">
        <v>0</v>
      </c>
      <c r="BO31" s="25"/>
      <c r="BP31" s="20">
        <v>0</v>
      </c>
      <c r="BQ31" s="20">
        <v>0</v>
      </c>
      <c r="BR31" s="46">
        <f t="shared" si="8"/>
        <v>0</v>
      </c>
      <c r="BS31" s="20">
        <v>208048.30115923821</v>
      </c>
      <c r="BT31" s="26">
        <v>600000</v>
      </c>
      <c r="BU31" s="26">
        <v>23947.764439941711</v>
      </c>
      <c r="BV31" s="26">
        <v>192800.72743657744</v>
      </c>
      <c r="BW31" s="46">
        <f t="shared" si="9"/>
        <v>216748.49187651914</v>
      </c>
      <c r="BX31" s="27">
        <v>206736.92414756905</v>
      </c>
      <c r="BY31" s="27">
        <v>0</v>
      </c>
      <c r="BZ31" s="27">
        <v>0</v>
      </c>
      <c r="CA31" s="27">
        <v>223491.45547750202</v>
      </c>
      <c r="CB31" s="46">
        <f t="shared" si="10"/>
        <v>430228.37962507107</v>
      </c>
      <c r="CC31" s="21">
        <v>512002.28051692812</v>
      </c>
      <c r="CD31" s="21">
        <v>72398.640506796437</v>
      </c>
      <c r="CE31" s="46">
        <f t="shared" si="11"/>
        <v>584400.9210237246</v>
      </c>
      <c r="CF31" s="23">
        <f t="shared" si="12"/>
        <v>3220906.8649732862</v>
      </c>
      <c r="CG31" s="23">
        <f t="shared" si="13"/>
        <v>18997004.171023808</v>
      </c>
      <c r="CI31" s="51">
        <f t="shared" si="14"/>
        <v>10063783.056000002</v>
      </c>
      <c r="CJ31" s="51">
        <f t="shared" si="15"/>
        <v>5712314.2500505177</v>
      </c>
      <c r="CK31" s="51">
        <f t="shared" si="16"/>
        <v>3012858.5638140482</v>
      </c>
      <c r="CL31" s="51">
        <f t="shared" si="17"/>
        <v>208048.30115923821</v>
      </c>
      <c r="CM31" s="29"/>
    </row>
    <row r="32" spans="1:91" s="28" customFormat="1">
      <c r="A32" s="19">
        <v>530</v>
      </c>
      <c r="B32" s="19" t="s">
        <v>138</v>
      </c>
      <c r="C32" s="20">
        <v>30000.000000000004</v>
      </c>
      <c r="D32" s="20">
        <v>0</v>
      </c>
      <c r="E32" s="20">
        <v>182653.57199999999</v>
      </c>
      <c r="F32" s="20">
        <v>1031578.799</v>
      </c>
      <c r="G32" s="20">
        <v>855364.99508190632</v>
      </c>
      <c r="H32" s="20">
        <v>263154.06016317155</v>
      </c>
      <c r="I32" s="20">
        <v>561691.28399999999</v>
      </c>
      <c r="J32" s="20">
        <v>1265344.9080000001</v>
      </c>
      <c r="K32" s="20">
        <v>0</v>
      </c>
      <c r="L32" s="20">
        <v>0</v>
      </c>
      <c r="M32" s="20">
        <v>163741.25199999998</v>
      </c>
      <c r="N32" s="20">
        <v>6611947.6560000004</v>
      </c>
      <c r="O32" s="20">
        <v>875267.58</v>
      </c>
      <c r="P32" s="20">
        <v>2248010.3160000001</v>
      </c>
      <c r="Q32" s="20">
        <v>177522.144</v>
      </c>
      <c r="R32" s="20">
        <v>24336</v>
      </c>
      <c r="S32" s="20">
        <v>706453.09187661402</v>
      </c>
      <c r="T32" s="20">
        <v>243445.57518170332</v>
      </c>
      <c r="U32" s="20">
        <v>109249.99500557221</v>
      </c>
      <c r="V32" s="20">
        <v>80906.879751399087</v>
      </c>
      <c r="W32" s="20">
        <v>1040112.0000016696</v>
      </c>
      <c r="X32" s="20">
        <v>19042.031542521589</v>
      </c>
      <c r="Y32" s="20">
        <v>28120.485924120985</v>
      </c>
      <c r="Z32" s="20">
        <v>0</v>
      </c>
      <c r="AA32" s="46">
        <f t="shared" si="0"/>
        <v>28120.485924120985</v>
      </c>
      <c r="AB32" s="20">
        <v>376000</v>
      </c>
      <c r="AC32" s="20">
        <v>34553.176697262446</v>
      </c>
      <c r="AD32" s="20">
        <v>12012.941341960895</v>
      </c>
      <c r="AE32" s="20">
        <v>0</v>
      </c>
      <c r="AF32" s="45">
        <f t="shared" si="1"/>
        <v>46566.118039223344</v>
      </c>
      <c r="AG32" s="20">
        <v>0</v>
      </c>
      <c r="AH32" s="22">
        <v>0</v>
      </c>
      <c r="AI32" s="20">
        <v>23267.511368768461</v>
      </c>
      <c r="AJ32" s="20">
        <v>0</v>
      </c>
      <c r="AK32" s="20">
        <v>8547.5336436676462</v>
      </c>
      <c r="AL32" s="20">
        <v>0</v>
      </c>
      <c r="AM32" s="45">
        <f t="shared" si="2"/>
        <v>8547.5336436676462</v>
      </c>
      <c r="AN32" s="20">
        <v>17369.323574113383</v>
      </c>
      <c r="AO32" s="20">
        <v>34848.903313832729</v>
      </c>
      <c r="AP32" s="20">
        <v>160617.60000000001</v>
      </c>
      <c r="AQ32" s="20">
        <v>161791.59700678548</v>
      </c>
      <c r="AR32" s="20">
        <v>36263.386598770536</v>
      </c>
      <c r="AS32" s="20">
        <v>23566.700431531226</v>
      </c>
      <c r="AT32" s="20">
        <v>27640.224464346404</v>
      </c>
      <c r="AU32" s="46">
        <f t="shared" si="3"/>
        <v>51206.92489587763</v>
      </c>
      <c r="AV32" s="20">
        <v>93277.077226822788</v>
      </c>
      <c r="AW32" s="20">
        <v>0</v>
      </c>
      <c r="AX32" s="20">
        <v>0</v>
      </c>
      <c r="AY32" s="20">
        <v>0</v>
      </c>
      <c r="AZ32" s="45">
        <f t="shared" si="4"/>
        <v>93277.077226822788</v>
      </c>
      <c r="BA32" s="20">
        <v>22000</v>
      </c>
      <c r="BB32" s="20">
        <v>0</v>
      </c>
      <c r="BC32" s="20">
        <v>0</v>
      </c>
      <c r="BD32" s="20">
        <v>0</v>
      </c>
      <c r="BE32" s="20">
        <v>134200</v>
      </c>
      <c r="BF32" s="20">
        <v>179375</v>
      </c>
      <c r="BG32" s="23">
        <f t="shared" si="5"/>
        <v>17863273.601196546</v>
      </c>
      <c r="BH32" s="24">
        <v>636512.00197500945</v>
      </c>
      <c r="BI32" s="24">
        <v>0</v>
      </c>
      <c r="BJ32" s="46">
        <f t="shared" si="6"/>
        <v>636512.00197500945</v>
      </c>
      <c r="BK32" s="20">
        <v>535499.57863795548</v>
      </c>
      <c r="BL32" s="20">
        <v>0</v>
      </c>
      <c r="BM32" s="46">
        <f t="shared" si="7"/>
        <v>535499.57863795548</v>
      </c>
      <c r="BN32" s="25">
        <v>0</v>
      </c>
      <c r="BO32" s="25">
        <v>302594.13500000001</v>
      </c>
      <c r="BP32" s="20">
        <v>0</v>
      </c>
      <c r="BQ32" s="20">
        <v>0</v>
      </c>
      <c r="BR32" s="46">
        <f t="shared" si="8"/>
        <v>0</v>
      </c>
      <c r="BS32" s="20">
        <v>0</v>
      </c>
      <c r="BT32" s="26">
        <v>0</v>
      </c>
      <c r="BU32" s="26">
        <v>32288.82991154621</v>
      </c>
      <c r="BV32" s="26">
        <v>0</v>
      </c>
      <c r="BW32" s="46">
        <f t="shared" si="9"/>
        <v>32288.82991154621</v>
      </c>
      <c r="BX32" s="27">
        <v>339639.23252814903</v>
      </c>
      <c r="BY32" s="27">
        <v>0</v>
      </c>
      <c r="BZ32" s="27">
        <v>200000</v>
      </c>
      <c r="CA32" s="27">
        <v>0</v>
      </c>
      <c r="CB32" s="46">
        <f t="shared" si="10"/>
        <v>539639.23252814903</v>
      </c>
      <c r="CC32" s="21">
        <v>0</v>
      </c>
      <c r="CD32" s="21">
        <v>0</v>
      </c>
      <c r="CE32" s="46">
        <f t="shared" si="11"/>
        <v>0</v>
      </c>
      <c r="CF32" s="23">
        <f t="shared" si="12"/>
        <v>2046533.7780526602</v>
      </c>
      <c r="CG32" s="23">
        <f t="shared" si="13"/>
        <v>19909807.379249208</v>
      </c>
      <c r="CI32" s="51">
        <f t="shared" si="14"/>
        <v>12088478.74</v>
      </c>
      <c r="CJ32" s="51">
        <f t="shared" si="15"/>
        <v>5774794.8611965422</v>
      </c>
      <c r="CK32" s="51">
        <f t="shared" si="16"/>
        <v>2046533.7780526602</v>
      </c>
      <c r="CL32" s="51">
        <f t="shared" si="17"/>
        <v>0</v>
      </c>
      <c r="CM32" s="29"/>
    </row>
    <row r="33" spans="1:91" s="28" customFormat="1">
      <c r="A33" s="19">
        <v>531</v>
      </c>
      <c r="B33" s="19" t="s">
        <v>139</v>
      </c>
      <c r="C33" s="20">
        <v>47143</v>
      </c>
      <c r="D33" s="20">
        <v>25000</v>
      </c>
      <c r="E33" s="20">
        <v>2219396.2560000001</v>
      </c>
      <c r="F33" s="20">
        <v>1389507.8030000001</v>
      </c>
      <c r="G33" s="20">
        <v>515509.41892992455</v>
      </c>
      <c r="H33" s="20">
        <v>0</v>
      </c>
      <c r="I33" s="20">
        <v>0</v>
      </c>
      <c r="J33" s="20">
        <v>1222352.1359999999</v>
      </c>
      <c r="K33" s="20">
        <v>0</v>
      </c>
      <c r="L33" s="20">
        <v>99766.630763270048</v>
      </c>
      <c r="M33" s="20">
        <v>217056.24400000001</v>
      </c>
      <c r="N33" s="20">
        <v>8515318.6079999991</v>
      </c>
      <c r="O33" s="20">
        <v>2164496.52</v>
      </c>
      <c r="P33" s="20">
        <v>2070559.3</v>
      </c>
      <c r="Q33" s="20">
        <v>124956.97199999999</v>
      </c>
      <c r="R33" s="20">
        <v>24336</v>
      </c>
      <c r="S33" s="20">
        <v>747269.2683369976</v>
      </c>
      <c r="T33" s="20">
        <v>186649.10182273854</v>
      </c>
      <c r="U33" s="20">
        <v>0</v>
      </c>
      <c r="V33" s="20">
        <v>53839.586336949033</v>
      </c>
      <c r="W33" s="20">
        <v>1747800.0000028056</v>
      </c>
      <c r="X33" s="20">
        <v>11437.131387624782</v>
      </c>
      <c r="Y33" s="20">
        <v>28120.485924120985</v>
      </c>
      <c r="Z33" s="20">
        <v>57578.8449737923</v>
      </c>
      <c r="AA33" s="46">
        <f t="shared" si="0"/>
        <v>85699.330897913285</v>
      </c>
      <c r="AB33" s="20">
        <v>350000</v>
      </c>
      <c r="AC33" s="20">
        <v>36385.516793467599</v>
      </c>
      <c r="AD33" s="20">
        <v>14715.683373673975</v>
      </c>
      <c r="AE33" s="20">
        <v>38385.896472667257</v>
      </c>
      <c r="AF33" s="45">
        <f t="shared" si="1"/>
        <v>89487.096639808835</v>
      </c>
      <c r="AG33" s="20">
        <v>0</v>
      </c>
      <c r="AH33" s="22">
        <v>545953.01195456437</v>
      </c>
      <c r="AI33" s="20">
        <v>2897.2420528420535</v>
      </c>
      <c r="AJ33" s="20">
        <v>0</v>
      </c>
      <c r="AK33" s="20">
        <v>12083.821937164208</v>
      </c>
      <c r="AL33" s="20">
        <v>76771.793036075818</v>
      </c>
      <c r="AM33" s="45">
        <f t="shared" si="2"/>
        <v>88855.614973240023</v>
      </c>
      <c r="AN33" s="20">
        <v>10432.46018092652</v>
      </c>
      <c r="AO33" s="20">
        <v>53389.196238333469</v>
      </c>
      <c r="AP33" s="20">
        <v>124612.8</v>
      </c>
      <c r="AQ33" s="20">
        <v>161064.44376181116</v>
      </c>
      <c r="AR33" s="20">
        <v>21780.717890537035</v>
      </c>
      <c r="AS33" s="20">
        <v>13995.668989616343</v>
      </c>
      <c r="AT33" s="20">
        <v>15773.392420978844</v>
      </c>
      <c r="AU33" s="46">
        <f t="shared" si="3"/>
        <v>29769.061410595186</v>
      </c>
      <c r="AV33" s="20">
        <v>129870.56113968043</v>
      </c>
      <c r="AW33" s="20">
        <v>0</v>
      </c>
      <c r="AX33" s="20">
        <v>7200</v>
      </c>
      <c r="AY33" s="20">
        <v>191929.48219671863</v>
      </c>
      <c r="AZ33" s="45">
        <f t="shared" si="4"/>
        <v>329000.04333639907</v>
      </c>
      <c r="BA33" s="20">
        <v>22000</v>
      </c>
      <c r="BB33" s="20">
        <v>0</v>
      </c>
      <c r="BC33" s="20">
        <v>96000</v>
      </c>
      <c r="BD33" s="20">
        <v>0</v>
      </c>
      <c r="BE33" s="20">
        <v>268400</v>
      </c>
      <c r="BF33" s="20">
        <v>193825</v>
      </c>
      <c r="BG33" s="23">
        <f t="shared" si="5"/>
        <v>23855559.995917276</v>
      </c>
      <c r="BH33" s="24">
        <v>297398.00092278526</v>
      </c>
      <c r="BI33" s="24">
        <v>345473.06826887024</v>
      </c>
      <c r="BJ33" s="46">
        <f t="shared" si="6"/>
        <v>642871.06919165549</v>
      </c>
      <c r="BK33" s="20">
        <v>568812.20002052665</v>
      </c>
      <c r="BL33" s="20">
        <v>172736.53413443512</v>
      </c>
      <c r="BM33" s="46">
        <f t="shared" si="7"/>
        <v>741548.73415496177</v>
      </c>
      <c r="BN33" s="25">
        <v>0</v>
      </c>
      <c r="BO33" s="25"/>
      <c r="BP33" s="20">
        <v>0</v>
      </c>
      <c r="BQ33" s="20">
        <v>0</v>
      </c>
      <c r="BR33" s="46">
        <f t="shared" si="8"/>
        <v>0</v>
      </c>
      <c r="BS33" s="20">
        <v>167838.57122282044</v>
      </c>
      <c r="BT33" s="26">
        <v>0</v>
      </c>
      <c r="BU33" s="26">
        <v>12002.810774169839</v>
      </c>
      <c r="BV33" s="26">
        <v>287894.22329507797</v>
      </c>
      <c r="BW33" s="46">
        <f t="shared" si="9"/>
        <v>299897.03406924783</v>
      </c>
      <c r="BX33" s="27">
        <v>169819.61626407452</v>
      </c>
      <c r="BY33" s="27">
        <v>0</v>
      </c>
      <c r="BZ33" s="27">
        <v>0</v>
      </c>
      <c r="CA33" s="27">
        <v>575788.44737709768</v>
      </c>
      <c r="CB33" s="46">
        <f t="shared" si="10"/>
        <v>745608.06364117214</v>
      </c>
      <c r="CC33" s="21">
        <v>512002.28051692812</v>
      </c>
      <c r="CD33" s="21">
        <v>172736.53413443512</v>
      </c>
      <c r="CE33" s="46">
        <f t="shared" si="11"/>
        <v>684738.8146513633</v>
      </c>
      <c r="CF33" s="23">
        <f t="shared" si="12"/>
        <v>3282502.2869312204</v>
      </c>
      <c r="CG33" s="23">
        <f t="shared" si="13"/>
        <v>27138062.282848496</v>
      </c>
      <c r="CI33" s="51">
        <f t="shared" si="14"/>
        <v>14463688.579999998</v>
      </c>
      <c r="CJ33" s="51">
        <f t="shared" si="15"/>
        <v>9391871.4159172792</v>
      </c>
      <c r="CK33" s="51">
        <f t="shared" si="16"/>
        <v>3114663.7157084001</v>
      </c>
      <c r="CL33" s="51">
        <f t="shared" si="17"/>
        <v>167838.57122282044</v>
      </c>
      <c r="CM33" s="29"/>
    </row>
    <row r="34" spans="1:91" s="28" customFormat="1">
      <c r="A34" s="19">
        <v>532</v>
      </c>
      <c r="B34" s="19" t="s">
        <v>140</v>
      </c>
      <c r="C34" s="20">
        <v>30000.000000000004</v>
      </c>
      <c r="D34" s="20">
        <v>0</v>
      </c>
      <c r="E34" s="20">
        <v>591463.53599999996</v>
      </c>
      <c r="F34" s="20">
        <v>1953347.1429999999</v>
      </c>
      <c r="G34" s="20">
        <v>709951.08670072618</v>
      </c>
      <c r="H34" s="20">
        <v>318658.18738411815</v>
      </c>
      <c r="I34" s="20">
        <v>506637.48</v>
      </c>
      <c r="J34" s="20">
        <v>1597879.416</v>
      </c>
      <c r="K34" s="20">
        <v>0</v>
      </c>
      <c r="L34" s="20">
        <v>0</v>
      </c>
      <c r="M34" s="20">
        <v>240615.74400000001</v>
      </c>
      <c r="N34" s="20">
        <v>14252807.172</v>
      </c>
      <c r="O34" s="20">
        <v>4623572.4960000003</v>
      </c>
      <c r="P34" s="20">
        <v>4061767.5</v>
      </c>
      <c r="Q34" s="20">
        <v>186896.66399999999</v>
      </c>
      <c r="R34" s="20">
        <v>24336</v>
      </c>
      <c r="S34" s="20">
        <v>1128095.8252212072</v>
      </c>
      <c r="T34" s="20">
        <v>267282.15766961104</v>
      </c>
      <c r="U34" s="20">
        <v>0</v>
      </c>
      <c r="V34" s="20">
        <v>181052.56071531377</v>
      </c>
      <c r="W34" s="20">
        <v>2856177.0000045849</v>
      </c>
      <c r="X34" s="20">
        <v>19116.907301840853</v>
      </c>
      <c r="Y34" s="20">
        <v>28120.485924120985</v>
      </c>
      <c r="Z34" s="20">
        <v>0</v>
      </c>
      <c r="AA34" s="46">
        <f t="shared" si="0"/>
        <v>28120.485924120985</v>
      </c>
      <c r="AB34" s="20">
        <v>66000</v>
      </c>
      <c r="AC34" s="20">
        <v>53781.126199092047</v>
      </c>
      <c r="AD34" s="20">
        <v>23591.270899927724</v>
      </c>
      <c r="AE34" s="20">
        <v>0</v>
      </c>
      <c r="AF34" s="45">
        <f t="shared" si="1"/>
        <v>77372.39709901977</v>
      </c>
      <c r="AG34" s="20">
        <v>0</v>
      </c>
      <c r="AH34" s="22">
        <v>0</v>
      </c>
      <c r="AI34" s="20">
        <v>4842.6747825163393</v>
      </c>
      <c r="AJ34" s="20">
        <v>0</v>
      </c>
      <c r="AK34" s="20">
        <v>9058.2755416281962</v>
      </c>
      <c r="AL34" s="20">
        <v>0</v>
      </c>
      <c r="AM34" s="45">
        <f t="shared" si="2"/>
        <v>9058.2755416281962</v>
      </c>
      <c r="AN34" s="20">
        <v>17437.622026858284</v>
      </c>
      <c r="AO34" s="20">
        <v>72691.937733814571</v>
      </c>
      <c r="AP34" s="20">
        <v>146016</v>
      </c>
      <c r="AQ34" s="20">
        <v>142643.2282224618</v>
      </c>
      <c r="AR34" s="20">
        <v>36405.978979263549</v>
      </c>
      <c r="AS34" s="20">
        <v>30424.683590698576</v>
      </c>
      <c r="AT34" s="20">
        <v>36143.230101720015</v>
      </c>
      <c r="AU34" s="46">
        <f t="shared" si="3"/>
        <v>66567.913692418588</v>
      </c>
      <c r="AV34" s="20">
        <v>115354.15112365717</v>
      </c>
      <c r="AW34" s="20">
        <v>0</v>
      </c>
      <c r="AX34" s="20">
        <v>0</v>
      </c>
      <c r="AY34" s="20">
        <v>0</v>
      </c>
      <c r="AZ34" s="45">
        <f t="shared" si="4"/>
        <v>115354.15112365717</v>
      </c>
      <c r="BA34" s="20">
        <v>22000</v>
      </c>
      <c r="BB34" s="20">
        <v>0</v>
      </c>
      <c r="BC34" s="20">
        <v>73400</v>
      </c>
      <c r="BD34" s="20">
        <v>0</v>
      </c>
      <c r="BE34" s="20">
        <v>0</v>
      </c>
      <c r="BF34" s="20">
        <v>0</v>
      </c>
      <c r="BG34" s="23">
        <f t="shared" si="5"/>
        <v>34427567.541123159</v>
      </c>
      <c r="BH34" s="24">
        <v>836770.00259638252</v>
      </c>
      <c r="BI34" s="24">
        <v>0</v>
      </c>
      <c r="BJ34" s="46">
        <f t="shared" si="6"/>
        <v>836770.00259638252</v>
      </c>
      <c r="BK34" s="20">
        <v>475006.6101462607</v>
      </c>
      <c r="BL34" s="20">
        <v>0</v>
      </c>
      <c r="BM34" s="46">
        <f t="shared" si="7"/>
        <v>475006.6101462607</v>
      </c>
      <c r="BN34" s="25">
        <v>100000</v>
      </c>
      <c r="BO34" s="25">
        <v>506067.98300000001</v>
      </c>
      <c r="BP34" s="20">
        <v>0</v>
      </c>
      <c r="BQ34" s="20">
        <v>0</v>
      </c>
      <c r="BR34" s="46">
        <f t="shared" si="8"/>
        <v>0</v>
      </c>
      <c r="BS34" s="20">
        <v>0</v>
      </c>
      <c r="BT34" s="26">
        <v>0</v>
      </c>
      <c r="BU34" s="26">
        <v>29139.672606623291</v>
      </c>
      <c r="BV34" s="26">
        <v>0</v>
      </c>
      <c r="BW34" s="46">
        <f t="shared" si="9"/>
        <v>29139.672606623291</v>
      </c>
      <c r="BX34" s="27">
        <v>339639.23252814903</v>
      </c>
      <c r="BY34" s="27">
        <v>0</v>
      </c>
      <c r="BZ34" s="27">
        <v>150000</v>
      </c>
      <c r="CA34" s="27">
        <v>0</v>
      </c>
      <c r="CB34" s="46">
        <f t="shared" si="10"/>
        <v>489639.23252814903</v>
      </c>
      <c r="CC34" s="21">
        <v>0</v>
      </c>
      <c r="CD34" s="21">
        <v>0</v>
      </c>
      <c r="CE34" s="46">
        <f t="shared" si="11"/>
        <v>0</v>
      </c>
      <c r="CF34" s="23">
        <f t="shared" si="12"/>
        <v>2436623.5008774158</v>
      </c>
      <c r="CG34" s="23">
        <f t="shared" si="13"/>
        <v>36864191.042000577</v>
      </c>
      <c r="CI34" s="51">
        <f t="shared" si="14"/>
        <v>25640528.471999999</v>
      </c>
      <c r="CJ34" s="51">
        <f t="shared" si="15"/>
        <v>8787039.069123162</v>
      </c>
      <c r="CK34" s="51">
        <f t="shared" si="16"/>
        <v>2436623.5008774158</v>
      </c>
      <c r="CL34" s="51">
        <f t="shared" si="17"/>
        <v>0</v>
      </c>
      <c r="CM34" s="29"/>
    </row>
    <row r="35" spans="1:91" s="28" customFormat="1">
      <c r="A35" s="19">
        <v>533</v>
      </c>
      <c r="B35" s="19" t="s">
        <v>141</v>
      </c>
      <c r="C35" s="20">
        <v>47143</v>
      </c>
      <c r="D35" s="20">
        <v>25000</v>
      </c>
      <c r="E35" s="20">
        <v>1620533.82</v>
      </c>
      <c r="F35" s="20">
        <v>1431602.9040000001</v>
      </c>
      <c r="G35" s="20">
        <v>577847.0706182688</v>
      </c>
      <c r="H35" s="20">
        <v>0</v>
      </c>
      <c r="I35" s="20">
        <v>0</v>
      </c>
      <c r="J35" s="20">
        <v>992318.97600000002</v>
      </c>
      <c r="K35" s="20">
        <v>0</v>
      </c>
      <c r="L35" s="20">
        <v>0</v>
      </c>
      <c r="M35" s="20">
        <v>299910.97200000001</v>
      </c>
      <c r="N35" s="20">
        <v>4438673.6880000001</v>
      </c>
      <c r="O35" s="20">
        <v>1226077.2960000001</v>
      </c>
      <c r="P35" s="20">
        <v>1648810.368</v>
      </c>
      <c r="Q35" s="20">
        <v>115378.44</v>
      </c>
      <c r="R35" s="20">
        <v>24336</v>
      </c>
      <c r="S35" s="20">
        <v>274889.93332352198</v>
      </c>
      <c r="T35" s="20">
        <v>158719.55960432513</v>
      </c>
      <c r="U35" s="20">
        <v>0</v>
      </c>
      <c r="V35" s="20">
        <v>397663.18383412331</v>
      </c>
      <c r="W35" s="20">
        <v>876708.00000140734</v>
      </c>
      <c r="X35" s="20">
        <v>7881.5882659598919</v>
      </c>
      <c r="Y35" s="20">
        <v>28120.485924120985</v>
      </c>
      <c r="Z35" s="20">
        <v>0</v>
      </c>
      <c r="AA35" s="46">
        <f t="shared" si="0"/>
        <v>28120.485924120985</v>
      </c>
      <c r="AB35" s="20">
        <v>0</v>
      </c>
      <c r="AC35" s="20">
        <v>26717.25504678041</v>
      </c>
      <c r="AD35" s="20">
        <v>8821.261053254495</v>
      </c>
      <c r="AE35" s="20">
        <v>0</v>
      </c>
      <c r="AF35" s="45">
        <f t="shared" si="1"/>
        <v>35538.516100034904</v>
      </c>
      <c r="AG35" s="20">
        <v>0</v>
      </c>
      <c r="AH35" s="22">
        <v>203605.00445827586</v>
      </c>
      <c r="AI35" s="20">
        <v>7760.2443824406137</v>
      </c>
      <c r="AJ35" s="20">
        <v>0</v>
      </c>
      <c r="AK35" s="20">
        <v>11947.302964438886</v>
      </c>
      <c r="AL35" s="20">
        <v>0</v>
      </c>
      <c r="AM35" s="45">
        <f t="shared" si="2"/>
        <v>11947.302964438886</v>
      </c>
      <c r="AN35" s="20">
        <v>7189.2464080680866</v>
      </c>
      <c r="AO35" s="20">
        <v>35770.130089034734</v>
      </c>
      <c r="AP35" s="20">
        <v>85987.199999999997</v>
      </c>
      <c r="AQ35" s="20">
        <v>95014.690676644052</v>
      </c>
      <c r="AR35" s="20">
        <v>15009.589794166945</v>
      </c>
      <c r="AS35" s="20">
        <v>16105.817653975528</v>
      </c>
      <c r="AT35" s="20">
        <v>18389.701847863031</v>
      </c>
      <c r="AU35" s="46">
        <f t="shared" si="3"/>
        <v>34495.519501838557</v>
      </c>
      <c r="AV35" s="20">
        <v>80173.939262327229</v>
      </c>
      <c r="AW35" s="20">
        <v>0</v>
      </c>
      <c r="AX35" s="20">
        <v>0</v>
      </c>
      <c r="AY35" s="20">
        <v>0</v>
      </c>
      <c r="AZ35" s="45">
        <f t="shared" si="4"/>
        <v>80173.939262327229</v>
      </c>
      <c r="BA35" s="20">
        <v>22000</v>
      </c>
      <c r="BB35" s="20">
        <v>0</v>
      </c>
      <c r="BC35" s="20">
        <v>0</v>
      </c>
      <c r="BD35" s="20">
        <v>71000</v>
      </c>
      <c r="BE35" s="20">
        <v>134200</v>
      </c>
      <c r="BF35" s="20">
        <v>313617</v>
      </c>
      <c r="BG35" s="23">
        <f t="shared" si="5"/>
        <v>15344923.669208996</v>
      </c>
      <c r="BH35" s="24">
        <v>101170.00031391664</v>
      </c>
      <c r="BI35" s="24">
        <v>0</v>
      </c>
      <c r="BJ35" s="46">
        <f t="shared" si="6"/>
        <v>101170.00031391664</v>
      </c>
      <c r="BK35" s="20">
        <v>364684.88497551513</v>
      </c>
      <c r="BL35" s="20">
        <v>0</v>
      </c>
      <c r="BM35" s="46">
        <f t="shared" si="7"/>
        <v>364684.88497551513</v>
      </c>
      <c r="BN35" s="25">
        <v>40000</v>
      </c>
      <c r="BO35" s="25"/>
      <c r="BP35" s="20">
        <v>0</v>
      </c>
      <c r="BQ35" s="20">
        <v>0</v>
      </c>
      <c r="BR35" s="46">
        <f t="shared" si="8"/>
        <v>0</v>
      </c>
      <c r="BS35" s="20">
        <v>0</v>
      </c>
      <c r="BT35" s="26">
        <v>0</v>
      </c>
      <c r="BU35" s="26">
        <v>29365.58572432282</v>
      </c>
      <c r="BV35" s="26">
        <v>0</v>
      </c>
      <c r="BW35" s="46">
        <f t="shared" si="9"/>
        <v>29365.58572432282</v>
      </c>
      <c r="BX35" s="27">
        <v>206736.92414756905</v>
      </c>
      <c r="BY35" s="27">
        <v>0</v>
      </c>
      <c r="BZ35" s="27">
        <v>142567.17300000001</v>
      </c>
      <c r="CA35" s="27">
        <v>0</v>
      </c>
      <c r="CB35" s="46">
        <f t="shared" si="10"/>
        <v>349304.09714756906</v>
      </c>
      <c r="CC35" s="21">
        <v>0</v>
      </c>
      <c r="CD35" s="21">
        <v>0</v>
      </c>
      <c r="CE35" s="46">
        <f t="shared" si="11"/>
        <v>0</v>
      </c>
      <c r="CF35" s="23">
        <f t="shared" si="12"/>
        <v>884524.56816132367</v>
      </c>
      <c r="CG35" s="23">
        <f t="shared" si="13"/>
        <v>16229448.23737032</v>
      </c>
      <c r="CI35" s="51">
        <f t="shared" si="14"/>
        <v>8831492.9399999995</v>
      </c>
      <c r="CJ35" s="51">
        <f t="shared" si="15"/>
        <v>6513430.7292089984</v>
      </c>
      <c r="CK35" s="51">
        <f t="shared" si="16"/>
        <v>884524.56816132367</v>
      </c>
      <c r="CL35" s="51">
        <f t="shared" si="17"/>
        <v>0</v>
      </c>
      <c r="CM35" s="29"/>
    </row>
    <row r="36" spans="1:91" s="28" customFormat="1">
      <c r="A36" s="19">
        <v>534</v>
      </c>
      <c r="B36" s="19" t="s">
        <v>142</v>
      </c>
      <c r="C36" s="20">
        <v>30000.000000000004</v>
      </c>
      <c r="D36" s="20">
        <v>0</v>
      </c>
      <c r="E36" s="20">
        <v>549478.89599999995</v>
      </c>
      <c r="F36" s="20">
        <v>1236020.6340000001</v>
      </c>
      <c r="G36" s="20">
        <v>488157.8878349578</v>
      </c>
      <c r="H36" s="20">
        <v>0</v>
      </c>
      <c r="I36" s="20">
        <v>7476.7560000000003</v>
      </c>
      <c r="J36" s="20">
        <v>1334000.1839999999</v>
      </c>
      <c r="K36" s="20">
        <v>0</v>
      </c>
      <c r="L36" s="20">
        <v>0</v>
      </c>
      <c r="M36" s="20">
        <v>106304.60400000001</v>
      </c>
      <c r="N36" s="20">
        <v>5356488.1919999998</v>
      </c>
      <c r="O36" s="20">
        <v>700863.09600000002</v>
      </c>
      <c r="P36" s="20">
        <v>2666079.0789999999</v>
      </c>
      <c r="Q36" s="20">
        <v>164589.04800000001</v>
      </c>
      <c r="R36" s="20">
        <v>24336</v>
      </c>
      <c r="S36" s="20">
        <v>357498.47627179918</v>
      </c>
      <c r="T36" s="20">
        <v>126433.47027096257</v>
      </c>
      <c r="U36" s="20">
        <v>147227.89303308542</v>
      </c>
      <c r="V36" s="20">
        <v>6889.2811180534554</v>
      </c>
      <c r="W36" s="20">
        <v>360258.00000057829</v>
      </c>
      <c r="X36" s="20">
        <v>11045.762038160261</v>
      </c>
      <c r="Y36" s="20">
        <v>28120.485924120985</v>
      </c>
      <c r="Z36" s="20">
        <v>0</v>
      </c>
      <c r="AA36" s="46">
        <f t="shared" si="0"/>
        <v>28120.485924120985</v>
      </c>
      <c r="AB36" s="20">
        <v>0</v>
      </c>
      <c r="AC36" s="20">
        <v>25824.127860763794</v>
      </c>
      <c r="AD36" s="20">
        <v>9500.3419657452177</v>
      </c>
      <c r="AE36" s="20">
        <v>26889.315457728757</v>
      </c>
      <c r="AF36" s="45">
        <f t="shared" si="1"/>
        <v>62213.785284237769</v>
      </c>
      <c r="AG36" s="20">
        <v>0</v>
      </c>
      <c r="AH36" s="22">
        <v>0</v>
      </c>
      <c r="AI36" s="20">
        <v>2798.1007822705751</v>
      </c>
      <c r="AJ36" s="20">
        <v>0</v>
      </c>
      <c r="AK36" s="20">
        <v>7361.9708805273413</v>
      </c>
      <c r="AL36" s="20">
        <v>8515.5060620405457</v>
      </c>
      <c r="AM36" s="45">
        <f t="shared" si="2"/>
        <v>15877.476942567886</v>
      </c>
      <c r="AN36" s="20">
        <v>10075.469864391242</v>
      </c>
      <c r="AO36" s="20">
        <v>37046.141252445304</v>
      </c>
      <c r="AP36" s="20">
        <v>107078.39999999999</v>
      </c>
      <c r="AQ36" s="20">
        <v>74412.015402371748</v>
      </c>
      <c r="AR36" s="20">
        <v>21035.399409636026</v>
      </c>
      <c r="AS36" s="20">
        <v>13317.406918929459</v>
      </c>
      <c r="AT36" s="20">
        <v>14932.435819480354</v>
      </c>
      <c r="AU36" s="46">
        <f t="shared" si="3"/>
        <v>28249.84273840981</v>
      </c>
      <c r="AV36" s="20">
        <v>105023.42031144661</v>
      </c>
      <c r="AW36" s="20">
        <v>0</v>
      </c>
      <c r="AX36" s="20">
        <v>7200</v>
      </c>
      <c r="AY36" s="20">
        <v>66714.532742307201</v>
      </c>
      <c r="AZ36" s="45">
        <f t="shared" si="4"/>
        <v>178937.95305375382</v>
      </c>
      <c r="BA36" s="20">
        <v>22000</v>
      </c>
      <c r="BB36" s="20">
        <v>0</v>
      </c>
      <c r="BC36" s="20">
        <v>0</v>
      </c>
      <c r="BD36" s="20">
        <v>0</v>
      </c>
      <c r="BE36" s="20">
        <v>0</v>
      </c>
      <c r="BF36" s="20">
        <v>149479</v>
      </c>
      <c r="BG36" s="23">
        <f t="shared" si="5"/>
        <v>14410471.330221804</v>
      </c>
      <c r="BH36" s="24">
        <v>115463.00035826584</v>
      </c>
      <c r="BI36" s="24">
        <v>119041.52918252307</v>
      </c>
      <c r="BJ36" s="46">
        <f t="shared" si="6"/>
        <v>234504.52954078891</v>
      </c>
      <c r="BK36" s="20">
        <v>361803.49795563106</v>
      </c>
      <c r="BL36" s="20">
        <v>105699.1435894966</v>
      </c>
      <c r="BM36" s="46">
        <f t="shared" si="7"/>
        <v>467502.64154512767</v>
      </c>
      <c r="BN36" s="25">
        <v>0</v>
      </c>
      <c r="BO36" s="25"/>
      <c r="BP36" s="20">
        <v>0</v>
      </c>
      <c r="BQ36" s="20">
        <v>0</v>
      </c>
      <c r="BR36" s="46">
        <f t="shared" si="8"/>
        <v>0</v>
      </c>
      <c r="BS36" s="20">
        <v>0</v>
      </c>
      <c r="BT36" s="26">
        <v>600000</v>
      </c>
      <c r="BU36" s="26">
        <v>31002.001451192151</v>
      </c>
      <c r="BV36" s="26">
        <v>333198.93327288079</v>
      </c>
      <c r="BW36" s="46">
        <f t="shared" si="9"/>
        <v>364200.93472407293</v>
      </c>
      <c r="BX36" s="27">
        <v>140285.769957279</v>
      </c>
      <c r="BY36" s="27">
        <v>0</v>
      </c>
      <c r="BZ36" s="27">
        <v>0</v>
      </c>
      <c r="CA36" s="27">
        <v>307286.28099676489</v>
      </c>
      <c r="CB36" s="46">
        <f t="shared" si="10"/>
        <v>447572.05095404387</v>
      </c>
      <c r="CC36" s="21">
        <v>0</v>
      </c>
      <c r="CD36" s="21">
        <v>377120.53175302426</v>
      </c>
      <c r="CE36" s="46">
        <f t="shared" si="11"/>
        <v>377120.53175302426</v>
      </c>
      <c r="CF36" s="23">
        <f t="shared" si="12"/>
        <v>2490900.6885170573</v>
      </c>
      <c r="CG36" s="23">
        <f t="shared" si="13"/>
        <v>16901372.018738862</v>
      </c>
      <c r="CI36" s="51">
        <f t="shared" si="14"/>
        <v>10467215.358999999</v>
      </c>
      <c r="CJ36" s="51">
        <f t="shared" si="15"/>
        <v>3943255.9712218028</v>
      </c>
      <c r="CK36" s="51">
        <f t="shared" si="16"/>
        <v>2490900.6885170573</v>
      </c>
      <c r="CL36" s="51">
        <f t="shared" si="17"/>
        <v>0</v>
      </c>
      <c r="CM36" s="29"/>
    </row>
    <row r="37" spans="1:91" s="28" customFormat="1">
      <c r="A37" s="19">
        <v>535</v>
      </c>
      <c r="B37" s="19" t="s">
        <v>143</v>
      </c>
      <c r="C37" s="20">
        <v>0</v>
      </c>
      <c r="D37" s="20">
        <v>0</v>
      </c>
      <c r="E37" s="20">
        <v>127906.632</v>
      </c>
      <c r="F37" s="20">
        <v>1251634.2150000001</v>
      </c>
      <c r="G37" s="20">
        <v>735292.2221978528</v>
      </c>
      <c r="H37" s="20">
        <v>67423.857967227756</v>
      </c>
      <c r="I37" s="20">
        <v>143272.54800000001</v>
      </c>
      <c r="J37" s="20">
        <v>1151079.095</v>
      </c>
      <c r="K37" s="20">
        <v>0</v>
      </c>
      <c r="L37" s="20">
        <v>0</v>
      </c>
      <c r="M37" s="20">
        <v>78389.004000000001</v>
      </c>
      <c r="N37" s="20">
        <v>9761858.1119999997</v>
      </c>
      <c r="O37" s="20">
        <v>1407547.38</v>
      </c>
      <c r="P37" s="20">
        <v>1780515.6839999999</v>
      </c>
      <c r="Q37" s="20">
        <v>286442.516</v>
      </c>
      <c r="R37" s="20">
        <v>24336</v>
      </c>
      <c r="S37" s="20">
        <v>995557.38882532006</v>
      </c>
      <c r="T37" s="20">
        <v>277959.18969162356</v>
      </c>
      <c r="U37" s="20">
        <v>0</v>
      </c>
      <c r="V37" s="20">
        <v>200939.62469045413</v>
      </c>
      <c r="W37" s="20">
        <v>1995288.0000032028</v>
      </c>
      <c r="X37" s="20">
        <v>20629.153084540558</v>
      </c>
      <c r="Y37" s="20">
        <v>28120.485924120985</v>
      </c>
      <c r="Z37" s="20">
        <v>0</v>
      </c>
      <c r="AA37" s="46">
        <f t="shared" si="0"/>
        <v>28120.485924120985</v>
      </c>
      <c r="AB37" s="20">
        <v>0</v>
      </c>
      <c r="AC37" s="20">
        <v>45045.968117399396</v>
      </c>
      <c r="AD37" s="20">
        <v>15116.341112043496</v>
      </c>
      <c r="AE37" s="20">
        <v>0</v>
      </c>
      <c r="AF37" s="45">
        <f t="shared" si="1"/>
        <v>60162.309229442893</v>
      </c>
      <c r="AG37" s="20">
        <v>0</v>
      </c>
      <c r="AH37" s="22">
        <v>0</v>
      </c>
      <c r="AI37" s="20">
        <v>5225.7552882287528</v>
      </c>
      <c r="AJ37" s="20">
        <v>0</v>
      </c>
      <c r="AK37" s="20">
        <v>7138.4789251780667</v>
      </c>
      <c r="AL37" s="20">
        <v>0</v>
      </c>
      <c r="AM37" s="45">
        <f t="shared" si="2"/>
        <v>7138.4789251780667</v>
      </c>
      <c r="AN37" s="20">
        <v>18817.027699233364</v>
      </c>
      <c r="AO37" s="20">
        <v>42967.696187982481</v>
      </c>
      <c r="AP37" s="20">
        <v>141148.79999999999</v>
      </c>
      <c r="AQ37" s="20">
        <v>130645.19968038557</v>
      </c>
      <c r="AR37" s="20">
        <v>39285.879336950784</v>
      </c>
      <c r="AS37" s="20">
        <v>21305.826862574955</v>
      </c>
      <c r="AT37" s="20">
        <v>24837.035792684779</v>
      </c>
      <c r="AU37" s="46">
        <f t="shared" si="3"/>
        <v>46142.862655259734</v>
      </c>
      <c r="AV37" s="20">
        <v>151171.93590443497</v>
      </c>
      <c r="AW37" s="20">
        <v>0</v>
      </c>
      <c r="AX37" s="20">
        <v>0</v>
      </c>
      <c r="AY37" s="20">
        <v>0</v>
      </c>
      <c r="AZ37" s="45">
        <f t="shared" si="4"/>
        <v>151171.93590443497</v>
      </c>
      <c r="BA37" s="20">
        <v>22000</v>
      </c>
      <c r="BB37" s="20">
        <v>442328.50859022228</v>
      </c>
      <c r="BC37" s="20">
        <v>0</v>
      </c>
      <c r="BD37" s="20">
        <v>0</v>
      </c>
      <c r="BE37" s="20">
        <v>134200</v>
      </c>
      <c r="BF37" s="20">
        <v>0</v>
      </c>
      <c r="BG37" s="23">
        <f t="shared" si="5"/>
        <v>21575425.561881661</v>
      </c>
      <c r="BH37" s="24">
        <v>792160.00245796388</v>
      </c>
      <c r="BI37" s="24">
        <v>0</v>
      </c>
      <c r="BJ37" s="46">
        <f t="shared" si="6"/>
        <v>792160.00245796388</v>
      </c>
      <c r="BK37" s="20">
        <v>672357.56849009625</v>
      </c>
      <c r="BL37" s="20">
        <v>0</v>
      </c>
      <c r="BM37" s="46">
        <f t="shared" si="7"/>
        <v>672357.56849009625</v>
      </c>
      <c r="BN37" s="25">
        <v>200000</v>
      </c>
      <c r="BO37" s="25"/>
      <c r="BP37" s="20">
        <v>0</v>
      </c>
      <c r="BQ37" s="20">
        <v>0</v>
      </c>
      <c r="BR37" s="46">
        <f t="shared" si="8"/>
        <v>0</v>
      </c>
      <c r="BS37" s="20">
        <v>0</v>
      </c>
      <c r="BT37" s="26">
        <v>0</v>
      </c>
      <c r="BU37" s="26">
        <v>28104.774212022367</v>
      </c>
      <c r="BV37" s="26">
        <v>0</v>
      </c>
      <c r="BW37" s="46">
        <f t="shared" si="9"/>
        <v>28104.774212022367</v>
      </c>
      <c r="BX37" s="27">
        <v>273188.07833785907</v>
      </c>
      <c r="BY37" s="27">
        <v>0</v>
      </c>
      <c r="BZ37" s="27">
        <v>260109.27799999999</v>
      </c>
      <c r="CA37" s="27">
        <v>0</v>
      </c>
      <c r="CB37" s="46">
        <f t="shared" si="10"/>
        <v>533297.35633785906</v>
      </c>
      <c r="CC37" s="21">
        <v>0</v>
      </c>
      <c r="CD37" s="21">
        <v>0</v>
      </c>
      <c r="CE37" s="46">
        <f t="shared" si="11"/>
        <v>0</v>
      </c>
      <c r="CF37" s="23">
        <f t="shared" si="12"/>
        <v>2225919.7014979413</v>
      </c>
      <c r="CG37" s="23">
        <f t="shared" si="13"/>
        <v>23801345.263379604</v>
      </c>
      <c r="CI37" s="51">
        <f t="shared" si="14"/>
        <v>14774589.139</v>
      </c>
      <c r="CJ37" s="51">
        <f t="shared" si="15"/>
        <v>6800836.4228816601</v>
      </c>
      <c r="CK37" s="51">
        <f t="shared" si="16"/>
        <v>2225919.7014979413</v>
      </c>
      <c r="CL37" s="51">
        <f t="shared" si="17"/>
        <v>0</v>
      </c>
      <c r="CM37" s="29"/>
    </row>
    <row r="38" spans="1:91" s="28" customFormat="1">
      <c r="A38" s="19">
        <v>536</v>
      </c>
      <c r="B38" s="19" t="s">
        <v>144</v>
      </c>
      <c r="C38" s="20">
        <v>47143</v>
      </c>
      <c r="D38" s="20">
        <v>25000</v>
      </c>
      <c r="E38" s="20">
        <v>2436764.6159999999</v>
      </c>
      <c r="F38" s="20">
        <v>2569792.9989999998</v>
      </c>
      <c r="G38" s="20">
        <v>660709.33969378623</v>
      </c>
      <c r="H38" s="20">
        <v>87810.987361402309</v>
      </c>
      <c r="I38" s="20">
        <v>115879.164</v>
      </c>
      <c r="J38" s="20">
        <v>1421023.452</v>
      </c>
      <c r="K38" s="20">
        <v>0</v>
      </c>
      <c r="L38" s="20">
        <v>0</v>
      </c>
      <c r="M38" s="20">
        <v>460164.94799999997</v>
      </c>
      <c r="N38" s="20">
        <v>8970673.0319999997</v>
      </c>
      <c r="O38" s="20">
        <v>2763298.9920000001</v>
      </c>
      <c r="P38" s="20">
        <v>3795760.577</v>
      </c>
      <c r="Q38" s="20">
        <v>207489.87599999999</v>
      </c>
      <c r="R38" s="20">
        <v>24336</v>
      </c>
      <c r="S38" s="20">
        <v>748702.96759475791</v>
      </c>
      <c r="T38" s="20">
        <v>231622.16581009934</v>
      </c>
      <c r="U38" s="20">
        <v>0</v>
      </c>
      <c r="V38" s="20">
        <v>170179.3401779343</v>
      </c>
      <c r="W38" s="20">
        <v>2341371.4510037578</v>
      </c>
      <c r="X38" s="20">
        <v>17269.508552308758</v>
      </c>
      <c r="Y38" s="20">
        <v>28120.485924120985</v>
      </c>
      <c r="Z38" s="20">
        <v>0</v>
      </c>
      <c r="AA38" s="46">
        <f t="shared" si="0"/>
        <v>28120.485924120985</v>
      </c>
      <c r="AB38" s="20">
        <v>370000</v>
      </c>
      <c r="AC38" s="20">
        <v>41325.789507525966</v>
      </c>
      <c r="AD38" s="20">
        <v>16610.31911952309</v>
      </c>
      <c r="AE38" s="20">
        <v>23980.837455773995</v>
      </c>
      <c r="AF38" s="45">
        <f t="shared" si="1"/>
        <v>81916.946082823051</v>
      </c>
      <c r="AG38" s="20">
        <v>0</v>
      </c>
      <c r="AH38" s="22">
        <v>605518.01325884077</v>
      </c>
      <c r="AI38" s="20">
        <v>4374.6936809523932</v>
      </c>
      <c r="AJ38" s="20">
        <v>0</v>
      </c>
      <c r="AK38" s="20">
        <v>10472.67825904932</v>
      </c>
      <c r="AL38" s="20">
        <v>7869.4174463909158</v>
      </c>
      <c r="AM38" s="45">
        <f t="shared" si="2"/>
        <v>18342.095705440235</v>
      </c>
      <c r="AN38" s="20">
        <v>15752.504208447908</v>
      </c>
      <c r="AO38" s="20">
        <v>72235.993021411618</v>
      </c>
      <c r="AP38" s="20">
        <v>169727.65680000003</v>
      </c>
      <c r="AQ38" s="20">
        <v>221902.93192466232</v>
      </c>
      <c r="AR38" s="20">
        <v>32887.817857286092</v>
      </c>
      <c r="AS38" s="20">
        <v>17688.429152244917</v>
      </c>
      <c r="AT38" s="20">
        <v>20351.93391802617</v>
      </c>
      <c r="AU38" s="46">
        <f t="shared" si="3"/>
        <v>38040.363070271087</v>
      </c>
      <c r="AV38" s="20">
        <v>115347.64737665023</v>
      </c>
      <c r="AW38" s="20">
        <v>0</v>
      </c>
      <c r="AX38" s="20">
        <v>0</v>
      </c>
      <c r="AY38" s="20">
        <v>110171.84424947282</v>
      </c>
      <c r="AZ38" s="45">
        <f t="shared" si="4"/>
        <v>225519.49162612305</v>
      </c>
      <c r="BA38" s="20">
        <v>22000</v>
      </c>
      <c r="BB38" s="20">
        <v>0</v>
      </c>
      <c r="BC38" s="20">
        <v>76400</v>
      </c>
      <c r="BD38" s="20">
        <v>0</v>
      </c>
      <c r="BE38" s="20">
        <v>0</v>
      </c>
      <c r="BF38" s="20">
        <v>408854</v>
      </c>
      <c r="BG38" s="23">
        <f t="shared" si="5"/>
        <v>29486585.40935443</v>
      </c>
      <c r="BH38" s="24">
        <v>439487.00136366789</v>
      </c>
      <c r="BI38" s="24">
        <v>0</v>
      </c>
      <c r="BJ38" s="46">
        <f t="shared" si="6"/>
        <v>439487.00136366789</v>
      </c>
      <c r="BK38" s="20">
        <v>624102.61249932717</v>
      </c>
      <c r="BL38" s="20">
        <v>211687.32930791567</v>
      </c>
      <c r="BM38" s="46">
        <f t="shared" si="7"/>
        <v>835789.94180724281</v>
      </c>
      <c r="BN38" s="25">
        <v>0</v>
      </c>
      <c r="BO38" s="25"/>
      <c r="BP38" s="20">
        <v>0</v>
      </c>
      <c r="BQ38" s="20">
        <v>0</v>
      </c>
      <c r="BR38" s="46">
        <f t="shared" si="8"/>
        <v>0</v>
      </c>
      <c r="BS38" s="20">
        <v>0</v>
      </c>
      <c r="BT38" s="26">
        <v>0</v>
      </c>
      <c r="BU38" s="26">
        <v>37438.342891829881</v>
      </c>
      <c r="BV38" s="26">
        <v>393470.87231954577</v>
      </c>
      <c r="BW38" s="46">
        <f t="shared" si="9"/>
        <v>430909.21521137567</v>
      </c>
      <c r="BX38" s="27">
        <v>169819.61626407452</v>
      </c>
      <c r="BY38" s="27">
        <v>0</v>
      </c>
      <c r="BZ38" s="27">
        <v>0</v>
      </c>
      <c r="CA38" s="27">
        <v>334450.24147161393</v>
      </c>
      <c r="CB38" s="46">
        <f t="shared" si="10"/>
        <v>504269.85773568845</v>
      </c>
      <c r="CC38" s="21">
        <v>0</v>
      </c>
      <c r="CD38" s="21">
        <v>117411.33056811504</v>
      </c>
      <c r="CE38" s="46">
        <f t="shared" si="11"/>
        <v>117411.33056811504</v>
      </c>
      <c r="CF38" s="23">
        <f t="shared" si="12"/>
        <v>2327867.3466860899</v>
      </c>
      <c r="CG38" s="23">
        <f t="shared" si="13"/>
        <v>31814452.756040521</v>
      </c>
      <c r="CI38" s="51">
        <f t="shared" si="14"/>
        <v>17928353.697800003</v>
      </c>
      <c r="CJ38" s="51">
        <f t="shared" si="15"/>
        <v>11558231.711554429</v>
      </c>
      <c r="CK38" s="51">
        <f t="shared" si="16"/>
        <v>2327867.3466860899</v>
      </c>
      <c r="CL38" s="51">
        <f t="shared" si="17"/>
        <v>0</v>
      </c>
      <c r="CM38" s="29"/>
    </row>
    <row r="39" spans="1:91" s="28" customFormat="1">
      <c r="A39" s="19">
        <v>537</v>
      </c>
      <c r="B39" s="19" t="s">
        <v>145</v>
      </c>
      <c r="C39" s="20">
        <v>47143</v>
      </c>
      <c r="D39" s="20">
        <v>25000</v>
      </c>
      <c r="E39" s="20">
        <v>1788620.388</v>
      </c>
      <c r="F39" s="20">
        <v>1354218.4619840421</v>
      </c>
      <c r="G39" s="20">
        <v>995623.83025623264</v>
      </c>
      <c r="H39" s="20">
        <v>0</v>
      </c>
      <c r="I39" s="20">
        <v>0</v>
      </c>
      <c r="J39" s="20">
        <v>1509327.8160000001</v>
      </c>
      <c r="K39" s="20">
        <v>0</v>
      </c>
      <c r="L39" s="20">
        <v>0</v>
      </c>
      <c r="M39" s="20">
        <v>1375015.5120000001</v>
      </c>
      <c r="N39" s="20">
        <v>10606347.456</v>
      </c>
      <c r="O39" s="20">
        <v>2700431.6880000001</v>
      </c>
      <c r="P39" s="20">
        <v>2197063.128</v>
      </c>
      <c r="Q39" s="20">
        <v>245804.976</v>
      </c>
      <c r="R39" s="20">
        <v>24336</v>
      </c>
      <c r="S39" s="20">
        <v>758738.6182040748</v>
      </c>
      <c r="T39" s="20">
        <v>216362.26932325255</v>
      </c>
      <c r="U39" s="20">
        <v>0</v>
      </c>
      <c r="V39" s="20">
        <v>311298.99172740109</v>
      </c>
      <c r="W39" s="20">
        <v>1235178.0000019828</v>
      </c>
      <c r="X39" s="20">
        <v>17280.615769726257</v>
      </c>
      <c r="Y39" s="20">
        <v>28120.485924120985</v>
      </c>
      <c r="Z39" s="20">
        <v>0</v>
      </c>
      <c r="AA39" s="46">
        <f t="shared" si="0"/>
        <v>28120.485924120985</v>
      </c>
      <c r="AB39" s="20">
        <v>0</v>
      </c>
      <c r="AC39" s="20">
        <v>45687.921017465575</v>
      </c>
      <c r="AD39" s="20">
        <v>20012.514491101614</v>
      </c>
      <c r="AE39" s="20">
        <v>0</v>
      </c>
      <c r="AF39" s="45">
        <f t="shared" si="1"/>
        <v>65700.435508567185</v>
      </c>
      <c r="AG39" s="20">
        <v>0</v>
      </c>
      <c r="AH39" s="22">
        <v>0</v>
      </c>
      <c r="AI39" s="20">
        <v>4377.5073495465012</v>
      </c>
      <c r="AJ39" s="20">
        <v>0</v>
      </c>
      <c r="AK39" s="20">
        <v>11978.775958151002</v>
      </c>
      <c r="AL39" s="20">
        <v>0</v>
      </c>
      <c r="AM39" s="45">
        <f t="shared" si="2"/>
        <v>11978.775958151002</v>
      </c>
      <c r="AN39" s="20">
        <v>15762.635735270655</v>
      </c>
      <c r="AO39" s="20">
        <v>74215.957163705694</v>
      </c>
      <c r="AP39" s="20">
        <v>146016</v>
      </c>
      <c r="AQ39" s="20">
        <v>179364.46709366477</v>
      </c>
      <c r="AR39" s="20">
        <v>32908.970291486628</v>
      </c>
      <c r="AS39" s="20">
        <v>21908.726480963294</v>
      </c>
      <c r="AT39" s="20">
        <v>25584.552771794548</v>
      </c>
      <c r="AU39" s="46">
        <f t="shared" si="3"/>
        <v>47493.279252757842</v>
      </c>
      <c r="AV39" s="20">
        <v>110755.13250606837</v>
      </c>
      <c r="AW39" s="20">
        <v>0</v>
      </c>
      <c r="AX39" s="20">
        <v>0</v>
      </c>
      <c r="AY39" s="20">
        <v>0</v>
      </c>
      <c r="AZ39" s="45">
        <f t="shared" si="4"/>
        <v>110755.13250606837</v>
      </c>
      <c r="BA39" s="20">
        <v>0</v>
      </c>
      <c r="BB39" s="20">
        <v>0</v>
      </c>
      <c r="BC39" s="20">
        <v>41600</v>
      </c>
      <c r="BD39" s="20">
        <v>196000</v>
      </c>
      <c r="BE39" s="20">
        <v>586480</v>
      </c>
      <c r="BF39" s="20">
        <v>0</v>
      </c>
      <c r="BG39" s="23">
        <f t="shared" si="5"/>
        <v>26948564.398050051</v>
      </c>
      <c r="BH39" s="24">
        <v>215443.0006684901</v>
      </c>
      <c r="BI39" s="24">
        <v>0</v>
      </c>
      <c r="BJ39" s="46">
        <f t="shared" si="6"/>
        <v>215443.0006684901</v>
      </c>
      <c r="BK39" s="20">
        <v>673530.24201583257</v>
      </c>
      <c r="BL39" s="20">
        <v>0</v>
      </c>
      <c r="BM39" s="46">
        <f t="shared" si="7"/>
        <v>673530.24201583257</v>
      </c>
      <c r="BN39" s="25">
        <v>0</v>
      </c>
      <c r="BO39" s="25"/>
      <c r="BP39" s="20">
        <v>0</v>
      </c>
      <c r="BQ39" s="20">
        <v>0</v>
      </c>
      <c r="BR39" s="46">
        <f t="shared" si="8"/>
        <v>0</v>
      </c>
      <c r="BS39" s="20">
        <v>81018.060439732275</v>
      </c>
      <c r="BT39" s="26">
        <v>0</v>
      </c>
      <c r="BU39" s="26">
        <v>34336.395640187569</v>
      </c>
      <c r="BV39" s="26">
        <v>0</v>
      </c>
      <c r="BW39" s="46">
        <f t="shared" si="9"/>
        <v>34336.395640187569</v>
      </c>
      <c r="BX39" s="27">
        <v>140285.769957279</v>
      </c>
      <c r="BY39" s="27">
        <v>0</v>
      </c>
      <c r="BZ39" s="27">
        <v>0</v>
      </c>
      <c r="CA39" s="27">
        <v>0</v>
      </c>
      <c r="CB39" s="46">
        <f t="shared" si="10"/>
        <v>140285.769957279</v>
      </c>
      <c r="CC39" s="21">
        <v>0</v>
      </c>
      <c r="CD39" s="21">
        <v>0</v>
      </c>
      <c r="CE39" s="46">
        <f t="shared" si="11"/>
        <v>0</v>
      </c>
      <c r="CF39" s="23">
        <f t="shared" si="12"/>
        <v>1144613.4687215216</v>
      </c>
      <c r="CG39" s="23">
        <f t="shared" si="13"/>
        <v>28093177.866771571</v>
      </c>
      <c r="CI39" s="51">
        <f t="shared" si="14"/>
        <v>18804342.575999998</v>
      </c>
      <c r="CJ39" s="51">
        <f t="shared" si="15"/>
        <v>8144221.8220500527</v>
      </c>
      <c r="CK39" s="51">
        <f t="shared" si="16"/>
        <v>1063595.4082817892</v>
      </c>
      <c r="CL39" s="51">
        <f t="shared" si="17"/>
        <v>81018.060439732275</v>
      </c>
      <c r="CM39" s="29"/>
    </row>
    <row r="40" spans="1:91" s="28" customFormat="1">
      <c r="A40" s="19">
        <v>538</v>
      </c>
      <c r="B40" s="19" t="s">
        <v>146</v>
      </c>
      <c r="C40" s="20">
        <v>0</v>
      </c>
      <c r="D40" s="20">
        <v>0</v>
      </c>
      <c r="E40" s="20">
        <v>60218.603999999999</v>
      </c>
      <c r="F40" s="20">
        <v>139164.24600000001</v>
      </c>
      <c r="G40" s="20">
        <v>285826.35041409382</v>
      </c>
      <c r="H40" s="20">
        <v>0</v>
      </c>
      <c r="I40" s="20">
        <v>0</v>
      </c>
      <c r="J40" s="20">
        <v>804408.06</v>
      </c>
      <c r="K40" s="20">
        <v>18671.265242229845</v>
      </c>
      <c r="L40" s="20">
        <v>43696.237504843084</v>
      </c>
      <c r="M40" s="20">
        <v>0</v>
      </c>
      <c r="N40" s="20">
        <v>2923860.12</v>
      </c>
      <c r="O40" s="20">
        <v>107870.39999999999</v>
      </c>
      <c r="P40" s="20">
        <v>1059192.372</v>
      </c>
      <c r="Q40" s="20">
        <v>137203.356</v>
      </c>
      <c r="R40" s="20">
        <v>24336</v>
      </c>
      <c r="S40" s="20">
        <v>54248.962453320804</v>
      </c>
      <c r="T40" s="20">
        <v>77630.186263077019</v>
      </c>
      <c r="U40" s="20">
        <v>0</v>
      </c>
      <c r="V40" s="20">
        <v>54545.921713064905</v>
      </c>
      <c r="W40" s="20">
        <v>45879.000000073647</v>
      </c>
      <c r="X40" s="20">
        <v>6988.9967250143227</v>
      </c>
      <c r="Y40" s="20">
        <v>28120.485924120985</v>
      </c>
      <c r="Z40" s="20">
        <v>51376.278740507732</v>
      </c>
      <c r="AA40" s="46">
        <f t="shared" si="0"/>
        <v>79496.764664628718</v>
      </c>
      <c r="AB40" s="20">
        <v>244000</v>
      </c>
      <c r="AC40" s="20">
        <v>19638.315985587786</v>
      </c>
      <c r="AD40" s="20">
        <v>2668.7879860885423</v>
      </c>
      <c r="AE40" s="20">
        <v>29795.923656310799</v>
      </c>
      <c r="AF40" s="45">
        <f t="shared" si="1"/>
        <v>52103.027627987125</v>
      </c>
      <c r="AG40" s="20">
        <v>0</v>
      </c>
      <c r="AH40" s="22">
        <v>0</v>
      </c>
      <c r="AI40" s="20">
        <v>1770.4452744852208</v>
      </c>
      <c r="AJ40" s="20">
        <v>0</v>
      </c>
      <c r="AK40" s="20">
        <v>8555.9556419850414</v>
      </c>
      <c r="AL40" s="20">
        <v>15098.26431264561</v>
      </c>
      <c r="AM40" s="45">
        <f t="shared" si="2"/>
        <v>23654.219954630651</v>
      </c>
      <c r="AN40" s="20">
        <v>6375.0627292111531</v>
      </c>
      <c r="AO40" s="20">
        <v>15772.792283852816</v>
      </c>
      <c r="AP40" s="20">
        <v>110323.2</v>
      </c>
      <c r="AQ40" s="20">
        <v>46901.384300843427</v>
      </c>
      <c r="AR40" s="20">
        <v>13309.750569984295</v>
      </c>
      <c r="AS40" s="20">
        <v>6384.0613074635594</v>
      </c>
      <c r="AT40" s="20">
        <v>6335.9905597180241</v>
      </c>
      <c r="AU40" s="46">
        <f t="shared" si="3"/>
        <v>12720.051867181584</v>
      </c>
      <c r="AV40" s="20">
        <v>69640.216123325139</v>
      </c>
      <c r="AW40" s="20">
        <v>0</v>
      </c>
      <c r="AX40" s="20">
        <v>0</v>
      </c>
      <c r="AY40" s="20">
        <v>34625.436764120037</v>
      </c>
      <c r="AZ40" s="45">
        <f t="shared" si="4"/>
        <v>104265.65288744518</v>
      </c>
      <c r="BA40" s="20">
        <v>22000</v>
      </c>
      <c r="BB40" s="20">
        <v>437077.27065600012</v>
      </c>
      <c r="BC40" s="20">
        <v>36000</v>
      </c>
      <c r="BD40" s="20">
        <v>0</v>
      </c>
      <c r="BE40" s="20">
        <v>134200</v>
      </c>
      <c r="BF40" s="20">
        <v>188911.7775</v>
      </c>
      <c r="BG40" s="23">
        <f t="shared" si="5"/>
        <v>7372621.4786319667</v>
      </c>
      <c r="BH40" s="24">
        <v>334109.00103669445</v>
      </c>
      <c r="BI40" s="24">
        <v>125280.95734101003</v>
      </c>
      <c r="BJ40" s="46">
        <f t="shared" si="6"/>
        <v>459389.95837770449</v>
      </c>
      <c r="BK40" s="20">
        <v>495528.93057139486</v>
      </c>
      <c r="BL40" s="20">
        <v>174097.48299174017</v>
      </c>
      <c r="BM40" s="46">
        <f t="shared" si="7"/>
        <v>669626.41356313508</v>
      </c>
      <c r="BN40" s="25">
        <v>0</v>
      </c>
      <c r="BO40" s="25"/>
      <c r="BP40" s="20">
        <v>0</v>
      </c>
      <c r="BQ40" s="20">
        <v>0</v>
      </c>
      <c r="BR40" s="46">
        <f t="shared" si="8"/>
        <v>0</v>
      </c>
      <c r="BS40" s="20">
        <v>0</v>
      </c>
      <c r="BT40" s="26">
        <v>0</v>
      </c>
      <c r="BU40" s="26">
        <v>34011.398893442187</v>
      </c>
      <c r="BV40" s="26">
        <v>412655.72511210223</v>
      </c>
      <c r="BW40" s="46">
        <f t="shared" si="9"/>
        <v>446667.12400554441</v>
      </c>
      <c r="BX40" s="27">
        <v>103368.46207378453</v>
      </c>
      <c r="BY40" s="27">
        <v>0</v>
      </c>
      <c r="BZ40" s="27">
        <v>0</v>
      </c>
      <c r="CA40" s="27">
        <v>409209.70721232757</v>
      </c>
      <c r="CB40" s="46">
        <f t="shared" si="10"/>
        <v>512578.16928611207</v>
      </c>
      <c r="CC40" s="21">
        <v>0</v>
      </c>
      <c r="CD40" s="21">
        <v>237656.40688100568</v>
      </c>
      <c r="CE40" s="46">
        <f t="shared" si="11"/>
        <v>237656.40688100568</v>
      </c>
      <c r="CF40" s="23">
        <f t="shared" si="12"/>
        <v>2325918.0721135018</v>
      </c>
      <c r="CG40" s="23">
        <f t="shared" si="13"/>
        <v>9698539.5507454686</v>
      </c>
      <c r="CI40" s="51">
        <f t="shared" si="14"/>
        <v>5167193.5079999994</v>
      </c>
      <c r="CJ40" s="51">
        <f t="shared" si="15"/>
        <v>2205427.9706319678</v>
      </c>
      <c r="CK40" s="51">
        <f t="shared" si="16"/>
        <v>2325918.0721135018</v>
      </c>
      <c r="CL40" s="51">
        <f t="shared" si="17"/>
        <v>0</v>
      </c>
      <c r="CM40" s="29"/>
    </row>
    <row r="41" spans="1:91" s="28" customFormat="1">
      <c r="A41" s="19">
        <v>539</v>
      </c>
      <c r="B41" s="19" t="s">
        <v>147</v>
      </c>
      <c r="C41" s="20">
        <v>0</v>
      </c>
      <c r="D41" s="20">
        <v>0</v>
      </c>
      <c r="E41" s="20">
        <v>349391.43599999999</v>
      </c>
      <c r="F41" s="20">
        <v>509792.87199999997</v>
      </c>
      <c r="G41" s="20">
        <v>331409.54138341139</v>
      </c>
      <c r="H41" s="20">
        <v>71898.635282552088</v>
      </c>
      <c r="I41" s="20">
        <v>156636.52799999999</v>
      </c>
      <c r="J41" s="20">
        <v>1074176.46</v>
      </c>
      <c r="K41" s="20">
        <v>50000</v>
      </c>
      <c r="L41" s="20">
        <v>112656.37633991992</v>
      </c>
      <c r="M41" s="20">
        <v>316467.59999999998</v>
      </c>
      <c r="N41" s="20">
        <v>4125431.3160000001</v>
      </c>
      <c r="O41" s="20">
        <v>699299.76</v>
      </c>
      <c r="P41" s="20">
        <v>2888651.7239999999</v>
      </c>
      <c r="Q41" s="20">
        <v>119317.38</v>
      </c>
      <c r="R41" s="20">
        <v>24336</v>
      </c>
      <c r="S41" s="20">
        <v>332244.26310993638</v>
      </c>
      <c r="T41" s="20">
        <v>177157.83474939747</v>
      </c>
      <c r="U41" s="20">
        <v>131170.97524861625</v>
      </c>
      <c r="V41" s="20">
        <v>57947.216595744409</v>
      </c>
      <c r="W41" s="20">
        <v>503106.00000080757</v>
      </c>
      <c r="X41" s="20">
        <v>15919.125582615441</v>
      </c>
      <c r="Y41" s="20">
        <v>28120.485924120985</v>
      </c>
      <c r="Z41" s="20">
        <v>28632.450430151242</v>
      </c>
      <c r="AA41" s="46">
        <f t="shared" si="0"/>
        <v>56752.936354272228</v>
      </c>
      <c r="AB41" s="20">
        <v>0</v>
      </c>
      <c r="AC41" s="20">
        <v>26307.539299040847</v>
      </c>
      <c r="AD41" s="20">
        <v>9622.5765299935483</v>
      </c>
      <c r="AE41" s="20">
        <v>29216.98035155758</v>
      </c>
      <c r="AF41" s="45">
        <f t="shared" si="1"/>
        <v>65147.09618059198</v>
      </c>
      <c r="AG41" s="20">
        <v>9195.8333000000002</v>
      </c>
      <c r="AH41" s="22">
        <v>0</v>
      </c>
      <c r="AI41" s="20">
        <v>4032.6160922075014</v>
      </c>
      <c r="AJ41" s="20">
        <v>0</v>
      </c>
      <c r="AK41" s="20">
        <v>10110.552331397272</v>
      </c>
      <c r="AL41" s="20">
        <v>78694.174463909148</v>
      </c>
      <c r="AM41" s="45">
        <f t="shared" si="2"/>
        <v>88804.726795306415</v>
      </c>
      <c r="AN41" s="20">
        <v>14520.742844267894</v>
      </c>
      <c r="AO41" s="20">
        <v>26179.867359424647</v>
      </c>
      <c r="AP41" s="20">
        <v>121492.8</v>
      </c>
      <c r="AQ41" s="20">
        <v>79502.088117191961</v>
      </c>
      <c r="AR41" s="20">
        <v>30316.166845311152</v>
      </c>
      <c r="AS41" s="20">
        <v>11885.520325257154</v>
      </c>
      <c r="AT41" s="20">
        <v>13157.082994094655</v>
      </c>
      <c r="AU41" s="46">
        <f t="shared" si="3"/>
        <v>25042.603319351809</v>
      </c>
      <c r="AV41" s="20">
        <v>57799.68417647083</v>
      </c>
      <c r="AW41" s="20">
        <v>0</v>
      </c>
      <c r="AX41" s="20">
        <v>0</v>
      </c>
      <c r="AY41" s="20">
        <v>88137.475399578252</v>
      </c>
      <c r="AZ41" s="45">
        <f t="shared" si="4"/>
        <v>145937.15957604907</v>
      </c>
      <c r="BA41" s="20">
        <v>22000</v>
      </c>
      <c r="BB41" s="20">
        <v>0</v>
      </c>
      <c r="BC41" s="20">
        <v>0</v>
      </c>
      <c r="BD41" s="20">
        <v>0</v>
      </c>
      <c r="BE41" s="20">
        <v>134200</v>
      </c>
      <c r="BF41" s="20">
        <v>179375</v>
      </c>
      <c r="BG41" s="23">
        <f t="shared" si="5"/>
        <v>13049510.681076976</v>
      </c>
      <c r="BH41" s="24">
        <v>633814.00196663791</v>
      </c>
      <c r="BI41" s="24">
        <v>288020.67853790754</v>
      </c>
      <c r="BJ41" s="46">
        <f t="shared" si="6"/>
        <v>921834.68050454545</v>
      </c>
      <c r="BK41" s="20">
        <v>691363.11112240364</v>
      </c>
      <c r="BL41" s="20">
        <v>101122.01418612327</v>
      </c>
      <c r="BM41" s="46">
        <f t="shared" si="7"/>
        <v>792485.12530852691</v>
      </c>
      <c r="BN41" s="25">
        <v>433966.95</v>
      </c>
      <c r="BO41" s="25"/>
      <c r="BP41" s="20">
        <v>0</v>
      </c>
      <c r="BQ41" s="20">
        <v>0</v>
      </c>
      <c r="BR41" s="46">
        <f t="shared" si="8"/>
        <v>0</v>
      </c>
      <c r="BS41" s="20">
        <v>109406.90929104712</v>
      </c>
      <c r="BT41" s="26">
        <v>0</v>
      </c>
      <c r="BU41" s="26">
        <v>33713.423133628559</v>
      </c>
      <c r="BV41" s="26">
        <v>291168.44551646389</v>
      </c>
      <c r="BW41" s="46">
        <f t="shared" si="9"/>
        <v>324881.86865009245</v>
      </c>
      <c r="BX41" s="27">
        <v>103368.46207378453</v>
      </c>
      <c r="BY41" s="27">
        <v>0</v>
      </c>
      <c r="BZ41" s="27">
        <v>0</v>
      </c>
      <c r="CA41" s="27">
        <v>374860.1974060139</v>
      </c>
      <c r="CB41" s="46">
        <f t="shared" si="10"/>
        <v>478228.6594797984</v>
      </c>
      <c r="CC41" s="21">
        <v>0</v>
      </c>
      <c r="CD41" s="21">
        <v>180996.60126699109</v>
      </c>
      <c r="CE41" s="46">
        <f t="shared" si="11"/>
        <v>180996.60126699109</v>
      </c>
      <c r="CF41" s="23">
        <f t="shared" si="12"/>
        <v>3241800.794501001</v>
      </c>
      <c r="CG41" s="23">
        <f t="shared" si="13"/>
        <v>16291311.475577977</v>
      </c>
      <c r="CI41" s="51">
        <f t="shared" si="14"/>
        <v>9525809.5680000018</v>
      </c>
      <c r="CJ41" s="51">
        <f t="shared" si="15"/>
        <v>3523701.1130769751</v>
      </c>
      <c r="CK41" s="51">
        <f t="shared" si="16"/>
        <v>3132393.8852099539</v>
      </c>
      <c r="CL41" s="51">
        <f t="shared" si="17"/>
        <v>109406.90929104712</v>
      </c>
      <c r="CM41" s="29"/>
    </row>
    <row r="42" spans="1:91" s="28" customFormat="1">
      <c r="A42" s="19">
        <v>540</v>
      </c>
      <c r="B42" s="19" t="s">
        <v>148</v>
      </c>
      <c r="C42" s="20">
        <v>47143</v>
      </c>
      <c r="D42" s="20">
        <v>25000</v>
      </c>
      <c r="E42" s="20">
        <v>201950.84400000001</v>
      </c>
      <c r="F42" s="20">
        <v>986966.96604905394</v>
      </c>
      <c r="G42" s="20">
        <v>476545.74076449842</v>
      </c>
      <c r="H42" s="20">
        <v>149809.99619943535</v>
      </c>
      <c r="I42" s="20">
        <v>81496.343999999997</v>
      </c>
      <c r="J42" s="20">
        <v>1242642.1980000001</v>
      </c>
      <c r="K42" s="20">
        <v>0</v>
      </c>
      <c r="L42" s="20">
        <v>0</v>
      </c>
      <c r="M42" s="20">
        <v>136703.23199999999</v>
      </c>
      <c r="N42" s="20">
        <v>6038737.4840000002</v>
      </c>
      <c r="O42" s="20">
        <v>2098616.4479999999</v>
      </c>
      <c r="P42" s="20">
        <v>1865801.382</v>
      </c>
      <c r="Q42" s="20">
        <v>179781.26699999999</v>
      </c>
      <c r="R42" s="20">
        <v>24336</v>
      </c>
      <c r="S42" s="20">
        <v>492999.03529426135</v>
      </c>
      <c r="T42" s="20">
        <v>155439.85689708468</v>
      </c>
      <c r="U42" s="20">
        <v>0</v>
      </c>
      <c r="V42" s="20">
        <v>293222.65368751343</v>
      </c>
      <c r="W42" s="20">
        <v>1279692.0000020543</v>
      </c>
      <c r="X42" s="20">
        <v>9839.5783231636851</v>
      </c>
      <c r="Y42" s="20">
        <v>28120.485924120985</v>
      </c>
      <c r="Z42" s="20">
        <v>0</v>
      </c>
      <c r="AA42" s="46">
        <f t="shared" si="0"/>
        <v>28120.485924120985</v>
      </c>
      <c r="AB42" s="20">
        <v>0</v>
      </c>
      <c r="AC42" s="20">
        <v>27471.005606040566</v>
      </c>
      <c r="AD42" s="20">
        <v>11035.064827974253</v>
      </c>
      <c r="AE42" s="20">
        <v>0</v>
      </c>
      <c r="AF42" s="45">
        <f t="shared" si="1"/>
        <v>38506.070434014822</v>
      </c>
      <c r="AG42" s="20">
        <v>0</v>
      </c>
      <c r="AH42" s="22">
        <v>0</v>
      </c>
      <c r="AI42" s="20">
        <v>2492.5515965435875</v>
      </c>
      <c r="AJ42" s="20">
        <v>0</v>
      </c>
      <c r="AK42" s="20">
        <v>8339.1576852983944</v>
      </c>
      <c r="AL42" s="20">
        <v>0</v>
      </c>
      <c r="AM42" s="45">
        <f t="shared" si="2"/>
        <v>8339.1576852983944</v>
      </c>
      <c r="AN42" s="20">
        <v>8975.2408689283257</v>
      </c>
      <c r="AO42" s="20">
        <v>44618.178931235314</v>
      </c>
      <c r="AP42" s="20">
        <v>107078.39999999999</v>
      </c>
      <c r="AQ42" s="20">
        <v>95378.267299131199</v>
      </c>
      <c r="AR42" s="20">
        <v>18738.359502502775</v>
      </c>
      <c r="AS42" s="20">
        <v>19647.85291200702</v>
      </c>
      <c r="AT42" s="20">
        <v>22781.364100132916</v>
      </c>
      <c r="AU42" s="46">
        <f t="shared" si="3"/>
        <v>42429.217012139939</v>
      </c>
      <c r="AV42" s="20">
        <v>57397.121431655352</v>
      </c>
      <c r="AW42" s="20">
        <v>0</v>
      </c>
      <c r="AX42" s="20">
        <v>0</v>
      </c>
      <c r="AY42" s="20">
        <v>0</v>
      </c>
      <c r="AZ42" s="45">
        <f t="shared" si="4"/>
        <v>57397.121431655352</v>
      </c>
      <c r="BA42" s="20">
        <v>22000</v>
      </c>
      <c r="BB42" s="20">
        <v>0</v>
      </c>
      <c r="BC42" s="20">
        <v>0</v>
      </c>
      <c r="BD42" s="20">
        <v>0</v>
      </c>
      <c r="BE42" s="20">
        <v>134200</v>
      </c>
      <c r="BF42" s="20">
        <v>0</v>
      </c>
      <c r="BG42" s="23">
        <f t="shared" si="5"/>
        <v>16394997.076902634</v>
      </c>
      <c r="BH42" s="24">
        <v>361415.00112142117</v>
      </c>
      <c r="BI42" s="24">
        <v>0</v>
      </c>
      <c r="BJ42" s="46">
        <f t="shared" si="6"/>
        <v>361415.00112142117</v>
      </c>
      <c r="BK42" s="20">
        <v>404774.5919776042</v>
      </c>
      <c r="BL42" s="20">
        <v>0</v>
      </c>
      <c r="BM42" s="46">
        <f t="shared" si="7"/>
        <v>404774.5919776042</v>
      </c>
      <c r="BN42" s="25">
        <v>0</v>
      </c>
      <c r="BO42" s="25"/>
      <c r="BP42" s="20">
        <v>0</v>
      </c>
      <c r="BQ42" s="20">
        <v>0</v>
      </c>
      <c r="BR42" s="46">
        <f t="shared" si="8"/>
        <v>0</v>
      </c>
      <c r="BS42" s="20">
        <v>0</v>
      </c>
      <c r="BT42" s="26">
        <v>0</v>
      </c>
      <c r="BU42" s="26">
        <v>35549.142319087907</v>
      </c>
      <c r="BV42" s="26">
        <v>0</v>
      </c>
      <c r="BW42" s="46">
        <f t="shared" si="9"/>
        <v>35549.142319087907</v>
      </c>
      <c r="BX42" s="27">
        <v>206736.92414756905</v>
      </c>
      <c r="BY42" s="27">
        <v>0</v>
      </c>
      <c r="BZ42" s="27">
        <v>0</v>
      </c>
      <c r="CA42" s="27">
        <v>0</v>
      </c>
      <c r="CB42" s="46">
        <f t="shared" si="10"/>
        <v>206736.92414756905</v>
      </c>
      <c r="CC42" s="21">
        <v>0</v>
      </c>
      <c r="CD42" s="21">
        <v>0</v>
      </c>
      <c r="CE42" s="46">
        <f t="shared" si="11"/>
        <v>0</v>
      </c>
      <c r="CF42" s="23">
        <f t="shared" si="12"/>
        <v>1008475.6595656823</v>
      </c>
      <c r="CG42" s="23">
        <f t="shared" si="13"/>
        <v>17403472.736468315</v>
      </c>
      <c r="CI42" s="51">
        <f t="shared" si="14"/>
        <v>11775192.755000001</v>
      </c>
      <c r="CJ42" s="51">
        <f t="shared" si="15"/>
        <v>4619804.3219026355</v>
      </c>
      <c r="CK42" s="51">
        <f t="shared" si="16"/>
        <v>1008475.6595656823</v>
      </c>
      <c r="CL42" s="51">
        <f t="shared" si="17"/>
        <v>0</v>
      </c>
      <c r="CM42" s="29"/>
    </row>
    <row r="43" spans="1:91" s="28" customFormat="1">
      <c r="A43" s="19">
        <v>541</v>
      </c>
      <c r="B43" s="19" t="s">
        <v>149</v>
      </c>
      <c r="C43" s="20">
        <v>30000.000000000004</v>
      </c>
      <c r="D43" s="20">
        <v>0</v>
      </c>
      <c r="E43" s="20">
        <v>1016024.796</v>
      </c>
      <c r="F43" s="20">
        <v>715096.93400000001</v>
      </c>
      <c r="G43" s="20">
        <v>1220147.7456146423</v>
      </c>
      <c r="H43" s="20">
        <v>137544.37220526458</v>
      </c>
      <c r="I43" s="20">
        <v>198745.068</v>
      </c>
      <c r="J43" s="20">
        <v>1584786.6240000001</v>
      </c>
      <c r="K43" s="20">
        <v>0</v>
      </c>
      <c r="L43" s="20">
        <v>0</v>
      </c>
      <c r="M43" s="20">
        <v>371118.37199999997</v>
      </c>
      <c r="N43" s="20">
        <v>10098938.136</v>
      </c>
      <c r="O43" s="20">
        <v>2698144.1039999998</v>
      </c>
      <c r="P43" s="20">
        <v>2634829.7050000001</v>
      </c>
      <c r="Q43" s="20">
        <v>227733.21599999999</v>
      </c>
      <c r="R43" s="20">
        <v>24336</v>
      </c>
      <c r="S43" s="20">
        <v>982516.29038466467</v>
      </c>
      <c r="T43" s="20">
        <v>368378.58508267568</v>
      </c>
      <c r="U43" s="20">
        <v>0</v>
      </c>
      <c r="V43" s="20">
        <v>65853.362023202018</v>
      </c>
      <c r="W43" s="20">
        <v>2280315.0000036601</v>
      </c>
      <c r="X43" s="20">
        <v>25531.23870062489</v>
      </c>
      <c r="Y43" s="20">
        <v>28120.485924120985</v>
      </c>
      <c r="Z43" s="20">
        <v>0</v>
      </c>
      <c r="AA43" s="46">
        <f t="shared" si="0"/>
        <v>28120.485924120985</v>
      </c>
      <c r="AB43" s="20">
        <v>12000</v>
      </c>
      <c r="AC43" s="20">
        <v>50753.847503781159</v>
      </c>
      <c r="AD43" s="20">
        <v>18491.373247122392</v>
      </c>
      <c r="AE43" s="20">
        <v>0</v>
      </c>
      <c r="AF43" s="45">
        <f t="shared" si="1"/>
        <v>69245.220750903551</v>
      </c>
      <c r="AG43" s="20">
        <v>9195.8333000000002</v>
      </c>
      <c r="AH43" s="22">
        <v>0</v>
      </c>
      <c r="AI43" s="20">
        <v>6467.546443038701</v>
      </c>
      <c r="AJ43" s="20">
        <v>0</v>
      </c>
      <c r="AK43" s="20">
        <v>10140.418325430441</v>
      </c>
      <c r="AL43" s="20">
        <v>0</v>
      </c>
      <c r="AM43" s="45">
        <f t="shared" si="2"/>
        <v>10140.418325430441</v>
      </c>
      <c r="AN43" s="20">
        <v>23288.499719623716</v>
      </c>
      <c r="AO43" s="20">
        <v>49701.400850680315</v>
      </c>
      <c r="AP43" s="20">
        <v>175219.20000000001</v>
      </c>
      <c r="AQ43" s="20">
        <v>226023.46697951679</v>
      </c>
      <c r="AR43" s="20">
        <v>48621.34469627338</v>
      </c>
      <c r="AS43" s="20">
        <v>31856.570184370885</v>
      </c>
      <c r="AT43" s="20">
        <v>37918.582927105708</v>
      </c>
      <c r="AU43" s="46">
        <f t="shared" si="3"/>
        <v>69775.153111476597</v>
      </c>
      <c r="AV43" s="20">
        <v>188951.30838160354</v>
      </c>
      <c r="AW43" s="20">
        <v>0</v>
      </c>
      <c r="AX43" s="20">
        <v>0</v>
      </c>
      <c r="AY43" s="20">
        <v>0</v>
      </c>
      <c r="AZ43" s="45">
        <f t="shared" si="4"/>
        <v>188951.30838160354</v>
      </c>
      <c r="BA43" s="20">
        <v>22000</v>
      </c>
      <c r="BB43" s="20">
        <v>0</v>
      </c>
      <c r="BC43" s="20">
        <v>60800</v>
      </c>
      <c r="BD43" s="20">
        <v>0</v>
      </c>
      <c r="BE43" s="20">
        <v>134200</v>
      </c>
      <c r="BF43" s="20">
        <v>0</v>
      </c>
      <c r="BG43" s="23">
        <f t="shared" si="5"/>
        <v>25813789.427497391</v>
      </c>
      <c r="BH43" s="24">
        <v>1103041.0034225849</v>
      </c>
      <c r="BI43" s="24">
        <v>0</v>
      </c>
      <c r="BJ43" s="46">
        <f t="shared" si="6"/>
        <v>1103041.0034225849</v>
      </c>
      <c r="BK43" s="20">
        <v>674530.24202115438</v>
      </c>
      <c r="BL43" s="20">
        <v>0</v>
      </c>
      <c r="BM43" s="46">
        <f t="shared" si="7"/>
        <v>674530.24202115438</v>
      </c>
      <c r="BN43" s="25">
        <v>40000</v>
      </c>
      <c r="BO43" s="25">
        <v>530694.88899999997</v>
      </c>
      <c r="BP43" s="20">
        <v>0</v>
      </c>
      <c r="BQ43" s="20">
        <v>0</v>
      </c>
      <c r="BR43" s="46">
        <f t="shared" si="8"/>
        <v>0</v>
      </c>
      <c r="BS43" s="20">
        <v>0</v>
      </c>
      <c r="BT43" s="26">
        <v>0</v>
      </c>
      <c r="BU43" s="26">
        <v>30403.781740704533</v>
      </c>
      <c r="BV43" s="26">
        <v>0</v>
      </c>
      <c r="BW43" s="46">
        <f t="shared" si="9"/>
        <v>30403.781740704533</v>
      </c>
      <c r="BX43" s="27">
        <v>273188.07833785907</v>
      </c>
      <c r="BY43" s="27">
        <v>272000</v>
      </c>
      <c r="BZ43" s="27">
        <v>0</v>
      </c>
      <c r="CA43" s="27">
        <v>0</v>
      </c>
      <c r="CB43" s="46">
        <f t="shared" si="10"/>
        <v>545188.07833785913</v>
      </c>
      <c r="CC43" s="21">
        <v>0</v>
      </c>
      <c r="CD43" s="21">
        <v>0</v>
      </c>
      <c r="CE43" s="46">
        <f t="shared" si="11"/>
        <v>0</v>
      </c>
      <c r="CF43" s="23">
        <f t="shared" si="12"/>
        <v>2923857.9945223033</v>
      </c>
      <c r="CG43" s="23">
        <f t="shared" si="13"/>
        <v>28737647.422019694</v>
      </c>
      <c r="CI43" s="51">
        <f t="shared" si="14"/>
        <v>18013850.424999997</v>
      </c>
      <c r="CJ43" s="51">
        <f t="shared" si="15"/>
        <v>7799939.0024974011</v>
      </c>
      <c r="CK43" s="51">
        <f t="shared" si="16"/>
        <v>2923857.9945223033</v>
      </c>
      <c r="CL43" s="51">
        <f t="shared" si="17"/>
        <v>0</v>
      </c>
      <c r="CM43" s="29"/>
    </row>
    <row r="44" spans="1:91" s="28" customFormat="1">
      <c r="A44" s="19">
        <v>542</v>
      </c>
      <c r="B44" s="19" t="s">
        <v>150</v>
      </c>
      <c r="C44" s="20">
        <v>0</v>
      </c>
      <c r="D44" s="20">
        <v>0</v>
      </c>
      <c r="E44" s="20">
        <v>1472442.2760000001</v>
      </c>
      <c r="F44" s="20">
        <v>1265602.5279999999</v>
      </c>
      <c r="G44" s="20">
        <v>894829.95781297155</v>
      </c>
      <c r="H44" s="20">
        <v>0</v>
      </c>
      <c r="I44" s="20">
        <v>0</v>
      </c>
      <c r="J44" s="20">
        <v>1848820.08</v>
      </c>
      <c r="K44" s="20">
        <v>0</v>
      </c>
      <c r="L44" s="20">
        <v>0</v>
      </c>
      <c r="M44" s="20">
        <v>40000</v>
      </c>
      <c r="N44" s="20">
        <v>9828810.5999999996</v>
      </c>
      <c r="O44" s="20">
        <v>4566025.5360000003</v>
      </c>
      <c r="P44" s="20">
        <v>2456304</v>
      </c>
      <c r="Q44" s="20">
        <v>177166.83600000001</v>
      </c>
      <c r="R44" s="20">
        <v>24336</v>
      </c>
      <c r="S44" s="20">
        <v>889014.01051120507</v>
      </c>
      <c r="T44" s="20">
        <v>256048.83708797503</v>
      </c>
      <c r="U44" s="20">
        <v>0</v>
      </c>
      <c r="V44" s="20">
        <v>183890.94646209318</v>
      </c>
      <c r="W44" s="20">
        <v>2814282.0000045178</v>
      </c>
      <c r="X44" s="20">
        <v>20269.653997718073</v>
      </c>
      <c r="Y44" s="20">
        <v>28120.485924120985</v>
      </c>
      <c r="Z44" s="20">
        <v>0</v>
      </c>
      <c r="AA44" s="46">
        <f t="shared" si="0"/>
        <v>28120.485924120985</v>
      </c>
      <c r="AB44" s="20">
        <v>0</v>
      </c>
      <c r="AC44" s="20">
        <v>45802.361994567655</v>
      </c>
      <c r="AD44" s="20">
        <v>19122.918495738766</v>
      </c>
      <c r="AE44" s="20">
        <v>0</v>
      </c>
      <c r="AF44" s="45">
        <f t="shared" si="1"/>
        <v>64925.280490306424</v>
      </c>
      <c r="AG44" s="20">
        <v>0</v>
      </c>
      <c r="AH44" s="22">
        <v>0</v>
      </c>
      <c r="AI44" s="20">
        <v>20120.278137053192</v>
      </c>
      <c r="AJ44" s="20">
        <v>0</v>
      </c>
      <c r="AK44" s="20">
        <v>9378.8774775761885</v>
      </c>
      <c r="AL44" s="20">
        <v>0</v>
      </c>
      <c r="AM44" s="45">
        <f t="shared" si="2"/>
        <v>9378.8774775761885</v>
      </c>
      <c r="AN44" s="20">
        <v>18489.108067881309</v>
      </c>
      <c r="AO44" s="20">
        <v>70190.598685602701</v>
      </c>
      <c r="AP44" s="20">
        <v>96408</v>
      </c>
      <c r="AQ44" s="20">
        <v>141916.07497748747</v>
      </c>
      <c r="AR44" s="20">
        <v>38601.254151962654</v>
      </c>
      <c r="AS44" s="20">
        <v>22662.351003948716</v>
      </c>
      <c r="AT44" s="20">
        <v>26518.948995681756</v>
      </c>
      <c r="AU44" s="46">
        <f t="shared" si="3"/>
        <v>49181.299999630472</v>
      </c>
      <c r="AV44" s="20">
        <v>139226.95606355066</v>
      </c>
      <c r="AW44" s="20">
        <v>0</v>
      </c>
      <c r="AX44" s="20">
        <v>0</v>
      </c>
      <c r="AY44" s="20">
        <v>0</v>
      </c>
      <c r="AZ44" s="45">
        <f t="shared" si="4"/>
        <v>139226.95606355066</v>
      </c>
      <c r="BA44" s="20">
        <v>22000</v>
      </c>
      <c r="BB44" s="20">
        <v>100090.13751822224</v>
      </c>
      <c r="BC44" s="20">
        <v>0</v>
      </c>
      <c r="BD44" s="20">
        <v>0</v>
      </c>
      <c r="BE44" s="20">
        <v>134200</v>
      </c>
      <c r="BF44" s="20">
        <v>0</v>
      </c>
      <c r="BG44" s="23">
        <f t="shared" si="5"/>
        <v>27670691.613369878</v>
      </c>
      <c r="BH44" s="24">
        <v>276820.00085893454</v>
      </c>
      <c r="BI44" s="24">
        <v>0</v>
      </c>
      <c r="BJ44" s="46">
        <f t="shared" si="6"/>
        <v>276820.00085893454</v>
      </c>
      <c r="BK44" s="20">
        <v>503319.90726368176</v>
      </c>
      <c r="BL44" s="20">
        <v>0</v>
      </c>
      <c r="BM44" s="46">
        <f t="shared" si="7"/>
        <v>503319.90726368176</v>
      </c>
      <c r="BN44" s="25">
        <v>237327.943</v>
      </c>
      <c r="BO44" s="25">
        <v>290812.03000000003</v>
      </c>
      <c r="BP44" s="20">
        <v>0</v>
      </c>
      <c r="BQ44" s="20">
        <v>0</v>
      </c>
      <c r="BR44" s="46">
        <f t="shared" si="8"/>
        <v>0</v>
      </c>
      <c r="BS44" s="20">
        <v>0</v>
      </c>
      <c r="BT44" s="26">
        <v>0</v>
      </c>
      <c r="BU44" s="26">
        <v>23763.336936824486</v>
      </c>
      <c r="BV44" s="26">
        <v>0</v>
      </c>
      <c r="BW44" s="46">
        <f t="shared" si="9"/>
        <v>23763.336936824486</v>
      </c>
      <c r="BX44" s="27">
        <v>206736.92414756905</v>
      </c>
      <c r="BY44" s="27">
        <v>0</v>
      </c>
      <c r="BZ44" s="27">
        <v>0</v>
      </c>
      <c r="CA44" s="27">
        <v>0</v>
      </c>
      <c r="CB44" s="46">
        <f t="shared" si="10"/>
        <v>206736.92414756905</v>
      </c>
      <c r="CC44" s="21">
        <v>0</v>
      </c>
      <c r="CD44" s="21">
        <v>0</v>
      </c>
      <c r="CE44" s="46">
        <f t="shared" si="11"/>
        <v>0</v>
      </c>
      <c r="CF44" s="23">
        <f t="shared" si="12"/>
        <v>1538780.14220701</v>
      </c>
      <c r="CG44" s="23">
        <f t="shared" si="13"/>
        <v>29209471.75557689</v>
      </c>
      <c r="CI44" s="51">
        <f t="shared" si="14"/>
        <v>19037871.051999997</v>
      </c>
      <c r="CJ44" s="51">
        <f t="shared" si="15"/>
        <v>8632820.5613698736</v>
      </c>
      <c r="CK44" s="51">
        <f t="shared" si="16"/>
        <v>1538780.14220701</v>
      </c>
      <c r="CL44" s="51">
        <f t="shared" si="17"/>
        <v>0</v>
      </c>
      <c r="CM44" s="29"/>
    </row>
    <row r="45" spans="1:91" s="28" customFormat="1">
      <c r="A45" s="19">
        <v>543</v>
      </c>
      <c r="B45" s="19" t="s">
        <v>151</v>
      </c>
      <c r="C45" s="20">
        <v>0</v>
      </c>
      <c r="D45" s="20">
        <v>0</v>
      </c>
      <c r="E45" s="20">
        <v>19034.184000000001</v>
      </c>
      <c r="F45" s="20">
        <v>121134.38800000001</v>
      </c>
      <c r="G45" s="20">
        <v>369208.29346825922</v>
      </c>
      <c r="H45" s="20">
        <v>36797.256195884358</v>
      </c>
      <c r="I45" s="20">
        <v>39714.624000000003</v>
      </c>
      <c r="J45" s="20">
        <v>1187332.632</v>
      </c>
      <c r="K45" s="20">
        <v>12140.020042572178</v>
      </c>
      <c r="L45" s="20">
        <v>57262.694724267079</v>
      </c>
      <c r="M45" s="20">
        <v>171765.36</v>
      </c>
      <c r="N45" s="20">
        <v>3802823.46</v>
      </c>
      <c r="O45" s="20">
        <v>391184.7</v>
      </c>
      <c r="P45" s="20">
        <v>1141493.3999999999</v>
      </c>
      <c r="Q45" s="20">
        <v>186895.34400000001</v>
      </c>
      <c r="R45" s="20">
        <v>24336</v>
      </c>
      <c r="S45" s="20">
        <v>152690.16382408096</v>
      </c>
      <c r="T45" s="20">
        <v>107056.76472063732</v>
      </c>
      <c r="U45" s="20">
        <v>0</v>
      </c>
      <c r="V45" s="20">
        <v>54373.532945124731</v>
      </c>
      <c r="W45" s="20">
        <v>130338.00000020923</v>
      </c>
      <c r="X45" s="20">
        <v>10001.112274893228</v>
      </c>
      <c r="Y45" s="20">
        <v>28120.485924120985</v>
      </c>
      <c r="Z45" s="20">
        <v>31359.966908817998</v>
      </c>
      <c r="AA45" s="46">
        <f t="shared" si="0"/>
        <v>59480.452832938987</v>
      </c>
      <c r="AB45" s="20">
        <v>0</v>
      </c>
      <c r="AC45" s="20">
        <v>28037.249721745826</v>
      </c>
      <c r="AD45" s="20">
        <v>5439.4381090506949</v>
      </c>
      <c r="AE45" s="20">
        <v>31359.967260859812</v>
      </c>
      <c r="AF45" s="45">
        <f t="shared" si="1"/>
        <v>64836.655091656336</v>
      </c>
      <c r="AG45" s="20">
        <v>0</v>
      </c>
      <c r="AH45" s="22">
        <v>0</v>
      </c>
      <c r="AI45" s="20">
        <v>2533.4712067195255</v>
      </c>
      <c r="AJ45" s="20">
        <v>0</v>
      </c>
      <c r="AK45" s="20">
        <v>9680.6304172899581</v>
      </c>
      <c r="AL45" s="20">
        <v>23676.775291587197</v>
      </c>
      <c r="AM45" s="45">
        <f t="shared" si="2"/>
        <v>33357.405708877151</v>
      </c>
      <c r="AN45" s="20">
        <v>9122.5852039868169</v>
      </c>
      <c r="AO45" s="20">
        <v>21444.159810921916</v>
      </c>
      <c r="AP45" s="20">
        <v>111945.60000000001</v>
      </c>
      <c r="AQ45" s="20">
        <v>57929.875182953896</v>
      </c>
      <c r="AR45" s="20">
        <v>19045.982569259861</v>
      </c>
      <c r="AS45" s="20">
        <v>8042.035258031493</v>
      </c>
      <c r="AT45" s="20">
        <v>8391.6622522698872</v>
      </c>
      <c r="AU45" s="46">
        <f t="shared" si="3"/>
        <v>16433.697510301379</v>
      </c>
      <c r="AV45" s="20">
        <v>99242.860307397947</v>
      </c>
      <c r="AW45" s="20">
        <v>0</v>
      </c>
      <c r="AX45" s="20">
        <v>0</v>
      </c>
      <c r="AY45" s="20">
        <v>31516.767412262565</v>
      </c>
      <c r="AZ45" s="45">
        <f t="shared" si="4"/>
        <v>130759.62771966051</v>
      </c>
      <c r="BA45" s="20">
        <v>22000</v>
      </c>
      <c r="BB45" s="20">
        <v>1113707.5998186669</v>
      </c>
      <c r="BC45" s="20">
        <v>0</v>
      </c>
      <c r="BD45" s="20">
        <v>0</v>
      </c>
      <c r="BE45" s="20">
        <v>134200</v>
      </c>
      <c r="BF45" s="20">
        <v>0</v>
      </c>
      <c r="BG45" s="23">
        <f t="shared" si="5"/>
        <v>9812379.0428518727</v>
      </c>
      <c r="BH45" s="24">
        <v>478062.00148336083</v>
      </c>
      <c r="BI45" s="24">
        <v>208543.78191099403</v>
      </c>
      <c r="BJ45" s="46">
        <f t="shared" si="6"/>
        <v>686605.78339435486</v>
      </c>
      <c r="BK45" s="20">
        <v>668909.6406130041</v>
      </c>
      <c r="BL45" s="20">
        <v>156799.83611797346</v>
      </c>
      <c r="BM45" s="46">
        <f t="shared" si="7"/>
        <v>825709.47673097753</v>
      </c>
      <c r="BN45" s="25">
        <v>0</v>
      </c>
      <c r="BO45" s="25"/>
      <c r="BP45" s="20">
        <v>0</v>
      </c>
      <c r="BQ45" s="20">
        <v>0</v>
      </c>
      <c r="BR45" s="46">
        <f t="shared" si="8"/>
        <v>0</v>
      </c>
      <c r="BS45" s="20">
        <v>0</v>
      </c>
      <c r="BT45" s="26">
        <v>0</v>
      </c>
      <c r="BU45" s="26">
        <v>39753.856221648442</v>
      </c>
      <c r="BV45" s="26">
        <v>225242.96509655489</v>
      </c>
      <c r="BW45" s="46">
        <f t="shared" si="9"/>
        <v>264996.82131820335</v>
      </c>
      <c r="BX45" s="27">
        <v>140285.769957279</v>
      </c>
      <c r="BY45" s="27">
        <v>0</v>
      </c>
      <c r="BZ45" s="27">
        <v>0</v>
      </c>
      <c r="CA45" s="27">
        <v>225242.96509655489</v>
      </c>
      <c r="CB45" s="46">
        <f t="shared" si="10"/>
        <v>365528.73505383392</v>
      </c>
      <c r="CC45" s="21">
        <v>0</v>
      </c>
      <c r="CD45" s="21">
        <v>634255.33801005501</v>
      </c>
      <c r="CE45" s="46">
        <f t="shared" si="11"/>
        <v>634255.33801005501</v>
      </c>
      <c r="CF45" s="23">
        <f t="shared" si="12"/>
        <v>2777096.1545074247</v>
      </c>
      <c r="CG45" s="23">
        <f t="shared" si="13"/>
        <v>12589475.197359297</v>
      </c>
      <c r="CI45" s="51">
        <f t="shared" si="14"/>
        <v>7057491.1199999982</v>
      </c>
      <c r="CJ45" s="51">
        <f t="shared" si="15"/>
        <v>2754887.9228518717</v>
      </c>
      <c r="CK45" s="51">
        <f t="shared" si="16"/>
        <v>2777096.1545074247</v>
      </c>
      <c r="CL45" s="51">
        <f t="shared" si="17"/>
        <v>0</v>
      </c>
      <c r="CM45" s="29"/>
    </row>
    <row r="46" spans="1:91" s="28" customFormat="1">
      <c r="A46" s="19">
        <v>544</v>
      </c>
      <c r="B46" s="19" t="s">
        <v>152</v>
      </c>
      <c r="C46" s="20">
        <v>30000.000000000004</v>
      </c>
      <c r="D46" s="20">
        <v>0</v>
      </c>
      <c r="E46" s="20">
        <v>179072.89199999999</v>
      </c>
      <c r="F46" s="20">
        <v>102504.996</v>
      </c>
      <c r="G46" s="20">
        <v>662258.22537062748</v>
      </c>
      <c r="H46" s="20">
        <v>143570.26049391087</v>
      </c>
      <c r="I46" s="20">
        <v>134020.872</v>
      </c>
      <c r="J46" s="20">
        <v>1671759.936</v>
      </c>
      <c r="K46" s="20">
        <v>0</v>
      </c>
      <c r="L46" s="20">
        <v>0</v>
      </c>
      <c r="M46" s="20">
        <v>68816.475999999995</v>
      </c>
      <c r="N46" s="20">
        <v>5994472.0559999999</v>
      </c>
      <c r="O46" s="20">
        <v>1328887.3799999999</v>
      </c>
      <c r="P46" s="20">
        <v>1915281.324</v>
      </c>
      <c r="Q46" s="20">
        <v>140917.57199999999</v>
      </c>
      <c r="R46" s="20">
        <v>24336</v>
      </c>
      <c r="S46" s="20">
        <v>444439.43015895539</v>
      </c>
      <c r="T46" s="20">
        <v>119742.62188951638</v>
      </c>
      <c r="U46" s="20">
        <v>0</v>
      </c>
      <c r="V46" s="20">
        <v>25486.681476813876</v>
      </c>
      <c r="W46" s="20">
        <v>878532.00000141026</v>
      </c>
      <c r="X46" s="20">
        <v>9932.704322338559</v>
      </c>
      <c r="Y46" s="20">
        <v>28120.485924120985</v>
      </c>
      <c r="Z46" s="20">
        <v>0</v>
      </c>
      <c r="AA46" s="46">
        <f t="shared" si="0"/>
        <v>28120.485924120985</v>
      </c>
      <c r="AB46" s="20">
        <v>0</v>
      </c>
      <c r="AC46" s="20">
        <v>40615.85550399292</v>
      </c>
      <c r="AD46" s="20">
        <v>11686.982503965346</v>
      </c>
      <c r="AE46" s="20">
        <v>0</v>
      </c>
      <c r="AF46" s="45">
        <f t="shared" si="1"/>
        <v>52302.838007958264</v>
      </c>
      <c r="AG46" s="20">
        <v>0</v>
      </c>
      <c r="AH46" s="22">
        <v>0</v>
      </c>
      <c r="AI46" s="20">
        <v>12890.781945825724</v>
      </c>
      <c r="AJ46" s="20">
        <v>0</v>
      </c>
      <c r="AK46" s="20">
        <v>9648.5254237041099</v>
      </c>
      <c r="AL46" s="20">
        <v>0</v>
      </c>
      <c r="AM46" s="45">
        <f t="shared" si="2"/>
        <v>9648.5254237041099</v>
      </c>
      <c r="AN46" s="20">
        <v>9060.1864068673331</v>
      </c>
      <c r="AO46" s="20">
        <v>32609.685273597501</v>
      </c>
      <c r="AP46" s="20">
        <v>104520</v>
      </c>
      <c r="AQ46" s="20">
        <v>88349.119264379478</v>
      </c>
      <c r="AR46" s="20">
        <v>18915.707392245225</v>
      </c>
      <c r="AS46" s="20">
        <v>20250.752530395359</v>
      </c>
      <c r="AT46" s="20">
        <v>23528.881079242685</v>
      </c>
      <c r="AU46" s="46">
        <f t="shared" si="3"/>
        <v>43779.63360963804</v>
      </c>
      <c r="AV46" s="20">
        <v>64092.799219197223</v>
      </c>
      <c r="AW46" s="20">
        <v>0</v>
      </c>
      <c r="AX46" s="20">
        <v>0</v>
      </c>
      <c r="AY46" s="20">
        <v>0</v>
      </c>
      <c r="AZ46" s="45">
        <f t="shared" si="4"/>
        <v>64092.799219197223</v>
      </c>
      <c r="BA46" s="20">
        <v>22000</v>
      </c>
      <c r="BB46" s="20">
        <v>0</v>
      </c>
      <c r="BC46" s="20">
        <v>0</v>
      </c>
      <c r="BD46" s="20">
        <v>0</v>
      </c>
      <c r="BE46" s="20">
        <v>134200</v>
      </c>
      <c r="BF46" s="20">
        <v>0</v>
      </c>
      <c r="BG46" s="23">
        <f t="shared" si="5"/>
        <v>14494521.190181108</v>
      </c>
      <c r="BH46" s="24">
        <v>311575.00096677453</v>
      </c>
      <c r="BI46" s="24">
        <v>0</v>
      </c>
      <c r="BJ46" s="46">
        <f t="shared" si="6"/>
        <v>311575.00096677453</v>
      </c>
      <c r="BK46" s="20">
        <v>424126.93368808011</v>
      </c>
      <c r="BL46" s="20">
        <v>0</v>
      </c>
      <c r="BM46" s="46">
        <f t="shared" si="7"/>
        <v>424126.93368808011</v>
      </c>
      <c r="BN46" s="25">
        <v>0</v>
      </c>
      <c r="BO46" s="25">
        <v>353728.27100000001</v>
      </c>
      <c r="BP46" s="20">
        <v>0</v>
      </c>
      <c r="BQ46" s="20">
        <v>0</v>
      </c>
      <c r="BR46" s="46">
        <f t="shared" si="8"/>
        <v>0</v>
      </c>
      <c r="BS46" s="20">
        <v>0</v>
      </c>
      <c r="BT46" s="26">
        <v>0</v>
      </c>
      <c r="BU46" s="26">
        <v>37728.676256530991</v>
      </c>
      <c r="BV46" s="26">
        <v>0</v>
      </c>
      <c r="BW46" s="46">
        <f t="shared" si="9"/>
        <v>37728.676256530991</v>
      </c>
      <c r="BX46" s="27">
        <v>206736.92414756905</v>
      </c>
      <c r="BY46" s="27">
        <v>0</v>
      </c>
      <c r="BZ46" s="27">
        <v>0</v>
      </c>
      <c r="CA46" s="27">
        <v>0</v>
      </c>
      <c r="CB46" s="46">
        <f t="shared" si="10"/>
        <v>206736.92414756905</v>
      </c>
      <c r="CC46" s="21">
        <v>0</v>
      </c>
      <c r="CD46" s="21">
        <v>0</v>
      </c>
      <c r="CE46" s="46">
        <f t="shared" si="11"/>
        <v>0</v>
      </c>
      <c r="CF46" s="23">
        <f t="shared" si="12"/>
        <v>1333895.8060589547</v>
      </c>
      <c r="CG46" s="23">
        <f t="shared" si="13"/>
        <v>15828416.996240063</v>
      </c>
      <c r="CI46" s="51">
        <f t="shared" si="14"/>
        <v>11383011.616</v>
      </c>
      <c r="CJ46" s="51">
        <f t="shared" si="15"/>
        <v>3111509.5741811064</v>
      </c>
      <c r="CK46" s="51">
        <f t="shared" si="16"/>
        <v>1333895.8060589547</v>
      </c>
      <c r="CL46" s="51">
        <f t="shared" si="17"/>
        <v>0</v>
      </c>
      <c r="CM46" s="29"/>
    </row>
    <row r="47" spans="1:91" s="28" customFormat="1">
      <c r="A47" s="19">
        <v>545</v>
      </c>
      <c r="B47" s="19" t="s">
        <v>153</v>
      </c>
      <c r="C47" s="20">
        <v>30000.000000000004</v>
      </c>
      <c r="D47" s="20">
        <v>0</v>
      </c>
      <c r="E47" s="20">
        <v>1258920.6240000001</v>
      </c>
      <c r="F47" s="20">
        <v>507972.728</v>
      </c>
      <c r="G47" s="20">
        <v>538310.05391569214</v>
      </c>
      <c r="H47" s="20">
        <v>202201.95023058314</v>
      </c>
      <c r="I47" s="20">
        <v>143022.144</v>
      </c>
      <c r="J47" s="20">
        <v>1774495.4879999999</v>
      </c>
      <c r="K47" s="20">
        <v>30466.831006005454</v>
      </c>
      <c r="L47" s="20">
        <v>88681.449567351156</v>
      </c>
      <c r="M47" s="20">
        <v>131411.976</v>
      </c>
      <c r="N47" s="20">
        <v>9543124.5840000007</v>
      </c>
      <c r="O47" s="20">
        <v>1239467.7120000001</v>
      </c>
      <c r="P47" s="20">
        <v>2647791.912</v>
      </c>
      <c r="Q47" s="20">
        <v>121387.81200000001</v>
      </c>
      <c r="R47" s="20">
        <v>24336</v>
      </c>
      <c r="S47" s="20">
        <v>1004084.2654457468</v>
      </c>
      <c r="T47" s="20">
        <v>226453.86296563561</v>
      </c>
      <c r="U47" s="20">
        <v>131576.66859930157</v>
      </c>
      <c r="V47" s="20">
        <v>420641.27268717618</v>
      </c>
      <c r="W47" s="20">
        <v>936645.00000150362</v>
      </c>
      <c r="X47" s="20">
        <v>15998.569306756777</v>
      </c>
      <c r="Y47" s="20">
        <v>28120.485924120985</v>
      </c>
      <c r="Z47" s="20">
        <v>0</v>
      </c>
      <c r="AA47" s="46">
        <f t="shared" si="0"/>
        <v>28120.485924120985</v>
      </c>
      <c r="AB47" s="20">
        <v>32000</v>
      </c>
      <c r="AC47" s="20">
        <v>37679.081987658465</v>
      </c>
      <c r="AD47" s="20">
        <v>16977.022812268082</v>
      </c>
      <c r="AE47" s="20">
        <v>25168.867492724843</v>
      </c>
      <c r="AF47" s="45">
        <f t="shared" si="1"/>
        <v>79824.972292651393</v>
      </c>
      <c r="AG47" s="20">
        <v>9195.8333000000002</v>
      </c>
      <c r="AH47" s="22">
        <v>0</v>
      </c>
      <c r="AI47" s="20">
        <v>4052.740692565395</v>
      </c>
      <c r="AJ47" s="20">
        <v>0</v>
      </c>
      <c r="AK47" s="20">
        <v>6443.5500640156224</v>
      </c>
      <c r="AL47" s="20">
        <v>35491.687284725595</v>
      </c>
      <c r="AM47" s="45">
        <f t="shared" si="2"/>
        <v>41935.237348741219</v>
      </c>
      <c r="AN47" s="20">
        <v>14593.207998390873</v>
      </c>
      <c r="AO47" s="20">
        <v>44552.885395368889</v>
      </c>
      <c r="AP47" s="20">
        <v>133952.86319999999</v>
      </c>
      <c r="AQ47" s="20">
        <v>185060.5008459636</v>
      </c>
      <c r="AR47" s="20">
        <v>30467.458396055099</v>
      </c>
      <c r="AS47" s="20">
        <v>20024.665173499732</v>
      </c>
      <c r="AT47" s="20">
        <v>23248.562212076522</v>
      </c>
      <c r="AU47" s="46">
        <f t="shared" si="3"/>
        <v>43273.227385576254</v>
      </c>
      <c r="AV47" s="20">
        <v>138621.2389862737</v>
      </c>
      <c r="AW47" s="20">
        <v>0</v>
      </c>
      <c r="AX47" s="20">
        <v>0</v>
      </c>
      <c r="AY47" s="20">
        <v>39347.087231954574</v>
      </c>
      <c r="AZ47" s="45">
        <f t="shared" si="4"/>
        <v>177968.32621822826</v>
      </c>
      <c r="BA47" s="20">
        <v>22000</v>
      </c>
      <c r="BB47" s="20">
        <v>0</v>
      </c>
      <c r="BC47" s="20">
        <v>20600</v>
      </c>
      <c r="BD47" s="20">
        <v>0</v>
      </c>
      <c r="BE47" s="20">
        <v>134200</v>
      </c>
      <c r="BF47" s="20">
        <v>179375</v>
      </c>
      <c r="BG47" s="23">
        <f t="shared" si="5"/>
        <v>22198163.642723419</v>
      </c>
      <c r="BH47" s="24">
        <v>641061.00198912434</v>
      </c>
      <c r="BI47" s="24">
        <v>347264.01389957225</v>
      </c>
      <c r="BJ47" s="46">
        <f t="shared" si="6"/>
        <v>988325.01588869654</v>
      </c>
      <c r="BK47" s="20">
        <v>351026.52627332503</v>
      </c>
      <c r="BL47" s="20">
        <v>157388.3489278183</v>
      </c>
      <c r="BM47" s="46">
        <f t="shared" si="7"/>
        <v>508414.87520114332</v>
      </c>
      <c r="BN47" s="25">
        <v>0</v>
      </c>
      <c r="BO47" s="25"/>
      <c r="BP47" s="20">
        <v>0</v>
      </c>
      <c r="BQ47" s="20">
        <v>0</v>
      </c>
      <c r="BR47" s="46">
        <f t="shared" si="8"/>
        <v>0</v>
      </c>
      <c r="BS47" s="20">
        <v>100781.8614799122</v>
      </c>
      <c r="BT47" s="26">
        <v>0</v>
      </c>
      <c r="BU47" s="26">
        <v>31667.127163720121</v>
      </c>
      <c r="BV47" s="26">
        <v>109354.24954999656</v>
      </c>
      <c r="BW47" s="46">
        <f t="shared" si="9"/>
        <v>141021.37671371669</v>
      </c>
      <c r="BX47" s="27">
        <v>169819.61626407452</v>
      </c>
      <c r="BY47" s="27">
        <v>0</v>
      </c>
      <c r="BZ47" s="27">
        <v>0</v>
      </c>
      <c r="CA47" s="27">
        <v>231360.87292389295</v>
      </c>
      <c r="CB47" s="46">
        <f t="shared" si="10"/>
        <v>401180.4891879675</v>
      </c>
      <c r="CC47" s="21">
        <v>0</v>
      </c>
      <c r="CD47" s="21">
        <v>313068.24732802517</v>
      </c>
      <c r="CE47" s="46">
        <f t="shared" si="11"/>
        <v>313068.24732802517</v>
      </c>
      <c r="CF47" s="23">
        <f t="shared" si="12"/>
        <v>2452791.8657994615</v>
      </c>
      <c r="CG47" s="23">
        <f t="shared" si="13"/>
        <v>24650955.508522879</v>
      </c>
      <c r="CI47" s="51">
        <f t="shared" si="14"/>
        <v>15758990.491200002</v>
      </c>
      <c r="CJ47" s="51">
        <f t="shared" si="15"/>
        <v>6439173.1515234113</v>
      </c>
      <c r="CK47" s="51">
        <f t="shared" si="16"/>
        <v>2352010.0043195491</v>
      </c>
      <c r="CL47" s="51">
        <f t="shared" si="17"/>
        <v>100781.8614799122</v>
      </c>
      <c r="CM47" s="29"/>
    </row>
    <row r="48" spans="1:91" s="28" customFormat="1">
      <c r="A48" s="19">
        <v>546</v>
      </c>
      <c r="B48" s="19" t="s">
        <v>154</v>
      </c>
      <c r="C48" s="20">
        <v>30000.000000000004</v>
      </c>
      <c r="D48" s="20">
        <v>0</v>
      </c>
      <c r="E48" s="20">
        <v>878332.69200000004</v>
      </c>
      <c r="F48" s="20">
        <v>833580.22373192594</v>
      </c>
      <c r="G48" s="20">
        <v>1679541.0077065525</v>
      </c>
      <c r="H48" s="20">
        <v>163495.64348053999</v>
      </c>
      <c r="I48" s="20">
        <v>234266.35200000001</v>
      </c>
      <c r="J48" s="20">
        <v>1688118.9240000001</v>
      </c>
      <c r="K48" s="20">
        <v>0</v>
      </c>
      <c r="L48" s="20">
        <v>0</v>
      </c>
      <c r="M48" s="20">
        <v>379303.65600000002</v>
      </c>
      <c r="N48" s="20">
        <v>12371586.732000001</v>
      </c>
      <c r="O48" s="20">
        <v>2861446.4640000002</v>
      </c>
      <c r="P48" s="20">
        <v>3445179.2880000002</v>
      </c>
      <c r="Q48" s="20">
        <v>145297.584</v>
      </c>
      <c r="R48" s="20">
        <v>24336</v>
      </c>
      <c r="S48" s="20">
        <v>1043690.787490125</v>
      </c>
      <c r="T48" s="20">
        <v>285306.73819310206</v>
      </c>
      <c r="U48" s="20">
        <v>161348.93567357943</v>
      </c>
      <c r="V48" s="20">
        <v>21862.580867622233</v>
      </c>
      <c r="W48" s="20">
        <v>1908363.0000030634</v>
      </c>
      <c r="X48" s="20">
        <v>20659.452517025326</v>
      </c>
      <c r="Y48" s="20">
        <v>28120.485924120985</v>
      </c>
      <c r="Z48" s="20">
        <v>0</v>
      </c>
      <c r="AA48" s="46">
        <f t="shared" si="0"/>
        <v>28120.485924120985</v>
      </c>
      <c r="AB48" s="20">
        <v>0</v>
      </c>
      <c r="AC48" s="20">
        <v>51396.481093308066</v>
      </c>
      <c r="AD48" s="20">
        <v>22525.11386731729</v>
      </c>
      <c r="AE48" s="20">
        <v>0</v>
      </c>
      <c r="AF48" s="45">
        <f t="shared" si="1"/>
        <v>73921.594960625356</v>
      </c>
      <c r="AG48" s="20">
        <v>0</v>
      </c>
      <c r="AH48" s="22">
        <v>0</v>
      </c>
      <c r="AI48" s="20">
        <v>5233.4307084890397</v>
      </c>
      <c r="AJ48" s="20">
        <v>0</v>
      </c>
      <c r="AK48" s="20">
        <v>10825.655188529216</v>
      </c>
      <c r="AL48" s="20">
        <v>0</v>
      </c>
      <c r="AM48" s="45">
        <f t="shared" si="2"/>
        <v>10825.655188529216</v>
      </c>
      <c r="AN48" s="20">
        <v>18844.665540593138</v>
      </c>
      <c r="AO48" s="20">
        <v>69747.057317855797</v>
      </c>
      <c r="AP48" s="20">
        <v>129044.43240000001</v>
      </c>
      <c r="AQ48" s="20">
        <v>208450.59689263746</v>
      </c>
      <c r="AR48" s="20">
        <v>39343.581165217649</v>
      </c>
      <c r="AS48" s="20">
        <v>25149.311929800613</v>
      </c>
      <c r="AT48" s="20">
        <v>29602.456534509547</v>
      </c>
      <c r="AU48" s="46">
        <f t="shared" si="3"/>
        <v>54751.76846431016</v>
      </c>
      <c r="AV48" s="20">
        <v>119898.57975507739</v>
      </c>
      <c r="AW48" s="20">
        <v>0</v>
      </c>
      <c r="AX48" s="20">
        <v>0</v>
      </c>
      <c r="AY48" s="20">
        <v>0</v>
      </c>
      <c r="AZ48" s="45">
        <f t="shared" si="4"/>
        <v>119898.57975507739</v>
      </c>
      <c r="BA48" s="20">
        <v>22000</v>
      </c>
      <c r="BB48" s="20">
        <v>0</v>
      </c>
      <c r="BC48" s="20">
        <v>0</v>
      </c>
      <c r="BD48" s="20">
        <v>0</v>
      </c>
      <c r="BE48" s="20">
        <v>268400</v>
      </c>
      <c r="BF48" s="20">
        <v>179375</v>
      </c>
      <c r="BG48" s="23">
        <f t="shared" si="5"/>
        <v>29403672.909980997</v>
      </c>
      <c r="BH48" s="24">
        <v>663190.00205778761</v>
      </c>
      <c r="BI48" s="24">
        <v>0</v>
      </c>
      <c r="BJ48" s="46">
        <f t="shared" si="6"/>
        <v>663190.00205778761</v>
      </c>
      <c r="BK48" s="20">
        <v>441359.4398651658</v>
      </c>
      <c r="BL48" s="20">
        <v>0</v>
      </c>
      <c r="BM48" s="46">
        <f t="shared" si="7"/>
        <v>441359.4398651658</v>
      </c>
      <c r="BN48" s="25">
        <v>43420.11</v>
      </c>
      <c r="BO48" s="25"/>
      <c r="BP48" s="20">
        <v>0</v>
      </c>
      <c r="BQ48" s="20">
        <v>0</v>
      </c>
      <c r="BR48" s="46">
        <f t="shared" si="8"/>
        <v>0</v>
      </c>
      <c r="BS48" s="20">
        <v>0</v>
      </c>
      <c r="BT48" s="26">
        <v>600000</v>
      </c>
      <c r="BU48" s="26">
        <v>41950.487770898471</v>
      </c>
      <c r="BV48" s="26">
        <v>0</v>
      </c>
      <c r="BW48" s="46">
        <f t="shared" si="9"/>
        <v>41950.487770898471</v>
      </c>
      <c r="BX48" s="27">
        <v>206736.92414756905</v>
      </c>
      <c r="BY48" s="27">
        <v>0</v>
      </c>
      <c r="BZ48" s="27">
        <v>0</v>
      </c>
      <c r="CA48" s="27">
        <v>0</v>
      </c>
      <c r="CB48" s="46">
        <f t="shared" si="10"/>
        <v>206736.92414756905</v>
      </c>
      <c r="CC48" s="21">
        <v>0</v>
      </c>
      <c r="CD48" s="21">
        <v>0</v>
      </c>
      <c r="CE48" s="46">
        <f t="shared" si="11"/>
        <v>0</v>
      </c>
      <c r="CF48" s="23">
        <f t="shared" si="12"/>
        <v>1996656.9638414211</v>
      </c>
      <c r="CG48" s="23">
        <f t="shared" si="13"/>
        <v>31400329.873822417</v>
      </c>
      <c r="CI48" s="51">
        <f t="shared" si="14"/>
        <v>21278579.432399999</v>
      </c>
      <c r="CJ48" s="51">
        <f t="shared" si="15"/>
        <v>8125093.4775809906</v>
      </c>
      <c r="CK48" s="51">
        <f t="shared" si="16"/>
        <v>1996656.9638414211</v>
      </c>
      <c r="CL48" s="51">
        <f t="shared" si="17"/>
        <v>0</v>
      </c>
      <c r="CM48" s="29"/>
    </row>
    <row r="49" spans="1:91" s="28" customFormat="1">
      <c r="A49" s="19">
        <v>547</v>
      </c>
      <c r="B49" s="19" t="s">
        <v>155</v>
      </c>
      <c r="C49" s="20">
        <v>30000.000000000004</v>
      </c>
      <c r="D49" s="20">
        <v>0</v>
      </c>
      <c r="E49" s="20">
        <v>98868.504000000001</v>
      </c>
      <c r="F49" s="20">
        <v>22147.776000000002</v>
      </c>
      <c r="G49" s="20">
        <v>570965.52633771824</v>
      </c>
      <c r="H49" s="20">
        <v>64748.654845627454</v>
      </c>
      <c r="I49" s="20">
        <v>38968.836000000003</v>
      </c>
      <c r="J49" s="20">
        <v>774345.36</v>
      </c>
      <c r="K49" s="20">
        <v>18239.399015426927</v>
      </c>
      <c r="L49" s="20">
        <v>77241.800368074386</v>
      </c>
      <c r="M49" s="20">
        <v>182735.86</v>
      </c>
      <c r="N49" s="20">
        <v>5256814.2359999996</v>
      </c>
      <c r="O49" s="20">
        <v>814746.74399999995</v>
      </c>
      <c r="P49" s="20">
        <v>969798.245</v>
      </c>
      <c r="Q49" s="20">
        <v>93000</v>
      </c>
      <c r="R49" s="20">
        <v>24336</v>
      </c>
      <c r="S49" s="20">
        <v>618242.71474138589</v>
      </c>
      <c r="T49" s="20">
        <v>117777.28571383402</v>
      </c>
      <c r="U49" s="20">
        <v>0</v>
      </c>
      <c r="V49" s="20">
        <v>23401.797715383364</v>
      </c>
      <c r="W49" s="20">
        <v>385902.00000061945</v>
      </c>
      <c r="X49" s="20">
        <v>13342.303195417611</v>
      </c>
      <c r="Y49" s="20">
        <v>28120.485924120985</v>
      </c>
      <c r="Z49" s="20">
        <v>16618.409911007628</v>
      </c>
      <c r="AA49" s="46">
        <f t="shared" si="0"/>
        <v>44738.895835128613</v>
      </c>
      <c r="AB49" s="20">
        <v>0</v>
      </c>
      <c r="AC49" s="20">
        <v>31579.840211073555</v>
      </c>
      <c r="AD49" s="20">
        <v>9113.2658456255049</v>
      </c>
      <c r="AE49" s="20">
        <v>33236.819586318627</v>
      </c>
      <c r="AF49" s="45">
        <f t="shared" si="1"/>
        <v>73929.92564301769</v>
      </c>
      <c r="AG49" s="20">
        <v>0</v>
      </c>
      <c r="AH49" s="22">
        <v>0</v>
      </c>
      <c r="AI49" s="20">
        <v>3379.8581645533336</v>
      </c>
      <c r="AJ49" s="20">
        <v>0</v>
      </c>
      <c r="AK49" s="20">
        <v>6399.7930727576886</v>
      </c>
      <c r="AL49" s="20">
        <v>66473.63885708875</v>
      </c>
      <c r="AM49" s="45">
        <f t="shared" si="2"/>
        <v>72873.43192984644</v>
      </c>
      <c r="AN49" s="20">
        <v>12170.276102507029</v>
      </c>
      <c r="AO49" s="20">
        <v>26630.812778572756</v>
      </c>
      <c r="AP49" s="20">
        <v>164548.79999999999</v>
      </c>
      <c r="AQ49" s="20">
        <v>133311.4282452914</v>
      </c>
      <c r="AR49" s="20">
        <v>25408.901241078911</v>
      </c>
      <c r="AS49" s="20">
        <v>14900.018417198849</v>
      </c>
      <c r="AT49" s="20">
        <v>16894.667889643493</v>
      </c>
      <c r="AU49" s="46">
        <f t="shared" si="3"/>
        <v>31794.686306842341</v>
      </c>
      <c r="AV49" s="20">
        <v>86925.97326961151</v>
      </c>
      <c r="AW49" s="20">
        <v>0</v>
      </c>
      <c r="AX49" s="20">
        <v>0</v>
      </c>
      <c r="AY49" s="20">
        <v>149565.68841212688</v>
      </c>
      <c r="AZ49" s="45">
        <f t="shared" si="4"/>
        <v>236491.66168173839</v>
      </c>
      <c r="BA49" s="20">
        <v>22000</v>
      </c>
      <c r="BB49" s="20">
        <v>1762268.6347413338</v>
      </c>
      <c r="BC49" s="20">
        <v>0</v>
      </c>
      <c r="BD49" s="20">
        <v>98000</v>
      </c>
      <c r="BE49" s="20">
        <v>268400</v>
      </c>
      <c r="BF49" s="20">
        <v>0</v>
      </c>
      <c r="BG49" s="23">
        <f t="shared" si="5"/>
        <v>13171570.355603401</v>
      </c>
      <c r="BH49" s="24">
        <v>480485.00149087911</v>
      </c>
      <c r="BI49" s="24">
        <v>99710.45867910402</v>
      </c>
      <c r="BJ49" s="46">
        <f t="shared" si="6"/>
        <v>580195.4601699831</v>
      </c>
      <c r="BK49" s="20">
        <v>610275.96432619833</v>
      </c>
      <c r="BL49" s="20">
        <v>116328.86859011163</v>
      </c>
      <c r="BM49" s="46">
        <f t="shared" si="7"/>
        <v>726604.83291630994</v>
      </c>
      <c r="BN49" s="25">
        <v>0</v>
      </c>
      <c r="BO49" s="25"/>
      <c r="BP49" s="20">
        <v>0</v>
      </c>
      <c r="BQ49" s="20">
        <v>0</v>
      </c>
      <c r="BR49" s="46">
        <f t="shared" si="8"/>
        <v>0</v>
      </c>
      <c r="BS49" s="20">
        <v>0</v>
      </c>
      <c r="BT49" s="26">
        <v>0</v>
      </c>
      <c r="BU49" s="26">
        <v>34123.492931204768</v>
      </c>
      <c r="BV49" s="26">
        <v>299131.37603731197</v>
      </c>
      <c r="BW49" s="46">
        <f t="shared" si="9"/>
        <v>333254.86896851676</v>
      </c>
      <c r="BX49" s="27">
        <v>140285.769957279</v>
      </c>
      <c r="BY49" s="27">
        <v>0</v>
      </c>
      <c r="BZ49" s="27">
        <v>0</v>
      </c>
      <c r="CA49" s="27">
        <v>565025.93303955055</v>
      </c>
      <c r="CB49" s="46">
        <f t="shared" si="10"/>
        <v>705311.70299682952</v>
      </c>
      <c r="CC49" s="21">
        <v>512002.28051692812</v>
      </c>
      <c r="CD49" s="21">
        <v>315749.78594831965</v>
      </c>
      <c r="CE49" s="46">
        <f t="shared" si="11"/>
        <v>827752.06646524777</v>
      </c>
      <c r="CF49" s="23">
        <f t="shared" si="12"/>
        <v>3173118.9315168872</v>
      </c>
      <c r="CG49" s="23">
        <f t="shared" si="13"/>
        <v>16344689.287120288</v>
      </c>
      <c r="CI49" s="51">
        <f t="shared" si="14"/>
        <v>8319294.0809999993</v>
      </c>
      <c r="CJ49" s="51">
        <f t="shared" si="15"/>
        <v>4852276.2746033976</v>
      </c>
      <c r="CK49" s="51">
        <f t="shared" si="16"/>
        <v>3173118.9315168872</v>
      </c>
      <c r="CL49" s="51">
        <f t="shared" si="17"/>
        <v>0</v>
      </c>
      <c r="CM49" s="29"/>
    </row>
    <row r="50" spans="1:91" s="28" customFormat="1">
      <c r="A50" s="19">
        <v>548</v>
      </c>
      <c r="B50" s="19" t="s">
        <v>156</v>
      </c>
      <c r="C50" s="20">
        <v>30000.000000000004</v>
      </c>
      <c r="D50" s="20">
        <v>0</v>
      </c>
      <c r="E50" s="20">
        <v>1800819.3119999999</v>
      </c>
      <c r="F50" s="20">
        <v>526567.39199999999</v>
      </c>
      <c r="G50" s="20">
        <v>588577.79573582625</v>
      </c>
      <c r="H50" s="20">
        <v>110732.61528655807</v>
      </c>
      <c r="I50" s="20">
        <v>60705.023999999998</v>
      </c>
      <c r="J50" s="20">
        <v>2047908.0120000001</v>
      </c>
      <c r="K50" s="20">
        <v>0</v>
      </c>
      <c r="L50" s="20">
        <v>0</v>
      </c>
      <c r="M50" s="20">
        <v>539770.90800000005</v>
      </c>
      <c r="N50" s="20">
        <v>8579585.6160000004</v>
      </c>
      <c r="O50" s="20">
        <v>1465022.22</v>
      </c>
      <c r="P50" s="20">
        <v>3623219.446</v>
      </c>
      <c r="Q50" s="20">
        <v>106074.39599999999</v>
      </c>
      <c r="R50" s="20">
        <v>24336</v>
      </c>
      <c r="S50" s="20">
        <v>840392.97920803505</v>
      </c>
      <c r="T50" s="20">
        <v>223996.28667014377</v>
      </c>
      <c r="U50" s="20">
        <v>131633.60201035615</v>
      </c>
      <c r="V50" s="20">
        <v>115157.99693973978</v>
      </c>
      <c r="W50" s="20">
        <v>1989426.0000031935</v>
      </c>
      <c r="X50" s="20">
        <v>19391.070792912335</v>
      </c>
      <c r="Y50" s="20">
        <v>28120.485924120985</v>
      </c>
      <c r="Z50" s="20">
        <v>0</v>
      </c>
      <c r="AA50" s="46">
        <f t="shared" si="0"/>
        <v>28120.485924120985</v>
      </c>
      <c r="AB50" s="20">
        <v>0</v>
      </c>
      <c r="AC50" s="20">
        <v>36110.437347458246</v>
      </c>
      <c r="AD50" s="20">
        <v>15809.003642784039</v>
      </c>
      <c r="AE50" s="20">
        <v>27054.920074680998</v>
      </c>
      <c r="AF50" s="45">
        <f t="shared" si="1"/>
        <v>78974.361064923287</v>
      </c>
      <c r="AG50" s="20">
        <v>0</v>
      </c>
      <c r="AH50" s="22">
        <v>0</v>
      </c>
      <c r="AI50" s="20">
        <v>26814.142879800147</v>
      </c>
      <c r="AJ50" s="20">
        <v>0</v>
      </c>
      <c r="AK50" s="20">
        <v>8777.0225978188009</v>
      </c>
      <c r="AL50" s="20">
        <v>47697.691225289491</v>
      </c>
      <c r="AM50" s="45">
        <f t="shared" si="2"/>
        <v>56474.713823108294</v>
      </c>
      <c r="AN50" s="20">
        <v>17687.702191781616</v>
      </c>
      <c r="AO50" s="20">
        <v>43690.605804241255</v>
      </c>
      <c r="AP50" s="20">
        <v>169416</v>
      </c>
      <c r="AQ50" s="20">
        <v>165306.17102416133</v>
      </c>
      <c r="AR50" s="20">
        <v>36928.092213126882</v>
      </c>
      <c r="AS50" s="20">
        <v>22813.075908545801</v>
      </c>
      <c r="AT50" s="20">
        <v>26705.828240459196</v>
      </c>
      <c r="AU50" s="46">
        <f t="shared" si="3"/>
        <v>49518.904149005</v>
      </c>
      <c r="AV50" s="20">
        <v>117439.79431667576</v>
      </c>
      <c r="AW50" s="20">
        <v>0</v>
      </c>
      <c r="AX50" s="20">
        <v>0</v>
      </c>
      <c r="AY50" s="20">
        <v>180996.60126699109</v>
      </c>
      <c r="AZ50" s="45">
        <f t="shared" si="4"/>
        <v>298436.39558366686</v>
      </c>
      <c r="BA50" s="20">
        <v>0</v>
      </c>
      <c r="BB50" s="20">
        <v>0</v>
      </c>
      <c r="BC50" s="20">
        <v>0</v>
      </c>
      <c r="BD50" s="20">
        <v>81800</v>
      </c>
      <c r="BE50" s="20">
        <v>134200</v>
      </c>
      <c r="BF50" s="20">
        <v>159444.72</v>
      </c>
      <c r="BG50" s="23">
        <f t="shared" si="5"/>
        <v>24170128.967304699</v>
      </c>
      <c r="BH50" s="24">
        <v>607712.00188564695</v>
      </c>
      <c r="BI50" s="24">
        <v>50364.270869960121</v>
      </c>
      <c r="BJ50" s="46">
        <f t="shared" si="6"/>
        <v>658076.27275560703</v>
      </c>
      <c r="BK50" s="20">
        <v>530205.19653260929</v>
      </c>
      <c r="BL50" s="20">
        <v>354123.78508759115</v>
      </c>
      <c r="BM50" s="46">
        <f t="shared" si="7"/>
        <v>884328.98162020044</v>
      </c>
      <c r="BN50" s="25">
        <v>0</v>
      </c>
      <c r="BO50" s="25"/>
      <c r="BP50" s="20">
        <v>0</v>
      </c>
      <c r="BQ50" s="20">
        <v>0</v>
      </c>
      <c r="BR50" s="46">
        <f t="shared" si="8"/>
        <v>0</v>
      </c>
      <c r="BS50" s="20">
        <v>290168.47468497365</v>
      </c>
      <c r="BT50" s="26">
        <v>600000</v>
      </c>
      <c r="BU50" s="26">
        <v>30597.622427186187</v>
      </c>
      <c r="BV50" s="26">
        <v>322646.11530202761</v>
      </c>
      <c r="BW50" s="46">
        <f t="shared" si="9"/>
        <v>353243.73772921378</v>
      </c>
      <c r="BX50" s="27">
        <v>169819.61626407452</v>
      </c>
      <c r="BY50" s="27">
        <v>0</v>
      </c>
      <c r="BZ50" s="27">
        <v>0</v>
      </c>
      <c r="CA50" s="27">
        <v>283299.02807007299</v>
      </c>
      <c r="CB50" s="46">
        <f t="shared" si="10"/>
        <v>453118.64433414751</v>
      </c>
      <c r="CC50" s="21">
        <v>0</v>
      </c>
      <c r="CD50" s="21">
        <v>86563.591910300078</v>
      </c>
      <c r="CE50" s="46">
        <f t="shared" si="11"/>
        <v>86563.591910300078</v>
      </c>
      <c r="CF50" s="23">
        <f t="shared" si="12"/>
        <v>3325499.7030344428</v>
      </c>
      <c r="CG50" s="23">
        <f t="shared" si="13"/>
        <v>27495628.670339141</v>
      </c>
      <c r="CI50" s="51">
        <f t="shared" si="14"/>
        <v>16616037.622000001</v>
      </c>
      <c r="CJ50" s="51">
        <f t="shared" si="15"/>
        <v>7554091.3453046996</v>
      </c>
      <c r="CK50" s="51">
        <f t="shared" si="16"/>
        <v>3035331.2283494687</v>
      </c>
      <c r="CL50" s="51">
        <f t="shared" si="17"/>
        <v>290168.47468497365</v>
      </c>
      <c r="CM50" s="29"/>
    </row>
    <row r="51" spans="1:91" s="28" customFormat="1">
      <c r="A51" s="19">
        <v>549</v>
      </c>
      <c r="B51" s="19" t="s">
        <v>157</v>
      </c>
      <c r="C51" s="20">
        <v>30000.000000000004</v>
      </c>
      <c r="D51" s="20">
        <v>0</v>
      </c>
      <c r="E51" s="20">
        <v>1026946.956</v>
      </c>
      <c r="F51" s="20">
        <v>1053404.7186293111</v>
      </c>
      <c r="G51" s="20">
        <v>1241475.6672016582</v>
      </c>
      <c r="H51" s="20">
        <v>173529.48968326324</v>
      </c>
      <c r="I51" s="20">
        <v>463352.54200000002</v>
      </c>
      <c r="J51" s="20">
        <v>2439185.4720000001</v>
      </c>
      <c r="K51" s="20">
        <v>0</v>
      </c>
      <c r="L51" s="20">
        <v>0</v>
      </c>
      <c r="M51" s="20">
        <v>447429.13199999998</v>
      </c>
      <c r="N51" s="20">
        <v>15692915.063999999</v>
      </c>
      <c r="O51" s="20">
        <v>2702556.804</v>
      </c>
      <c r="P51" s="20">
        <v>6469768.0379999997</v>
      </c>
      <c r="Q51" s="20">
        <v>233133.03599999999</v>
      </c>
      <c r="R51" s="20">
        <v>24336</v>
      </c>
      <c r="S51" s="20">
        <v>1144048.7851103868</v>
      </c>
      <c r="T51" s="20">
        <v>303261.89844717691</v>
      </c>
      <c r="U51" s="20">
        <v>205327.62949514925</v>
      </c>
      <c r="V51" s="20">
        <v>171025.06141197428</v>
      </c>
      <c r="W51" s="20">
        <v>2412951.0000038734</v>
      </c>
      <c r="X51" s="20">
        <v>23903.511766720803</v>
      </c>
      <c r="Y51" s="20">
        <v>28120.485924120985</v>
      </c>
      <c r="Z51" s="20">
        <v>0</v>
      </c>
      <c r="AA51" s="46">
        <f t="shared" si="0"/>
        <v>28120.485924120985</v>
      </c>
      <c r="AB51" s="20">
        <v>78000</v>
      </c>
      <c r="AC51" s="20">
        <v>63316.21704512804</v>
      </c>
      <c r="AD51" s="20">
        <v>28562.143179359813</v>
      </c>
      <c r="AE51" s="20">
        <v>0</v>
      </c>
      <c r="AF51" s="45">
        <f t="shared" si="1"/>
        <v>91878.360224487857</v>
      </c>
      <c r="AG51" s="20">
        <v>0</v>
      </c>
      <c r="AH51" s="22">
        <v>0</v>
      </c>
      <c r="AI51" s="20">
        <v>6055.2123739771787</v>
      </c>
      <c r="AJ51" s="20">
        <v>0</v>
      </c>
      <c r="AK51" s="20">
        <v>9576.5494380839555</v>
      </c>
      <c r="AL51" s="20">
        <v>0</v>
      </c>
      <c r="AM51" s="45">
        <f t="shared" si="2"/>
        <v>9576.5494380839555</v>
      </c>
      <c r="AN51" s="20">
        <v>21803.757099481216</v>
      </c>
      <c r="AO51" s="20">
        <v>76614.991876302316</v>
      </c>
      <c r="AP51" s="20">
        <v>189820.79999999999</v>
      </c>
      <c r="AQ51" s="20">
        <v>205057.21508275732</v>
      </c>
      <c r="AR51" s="20">
        <v>45521.523600526009</v>
      </c>
      <c r="AS51" s="20">
        <v>28540.622283235021</v>
      </c>
      <c r="AT51" s="20">
        <v>33807.239542001989</v>
      </c>
      <c r="AU51" s="46">
        <f t="shared" si="3"/>
        <v>62347.861825237007</v>
      </c>
      <c r="AV51" s="20">
        <v>144471.18081387569</v>
      </c>
      <c r="AW51" s="20">
        <v>0</v>
      </c>
      <c r="AX51" s="20">
        <v>7200</v>
      </c>
      <c r="AY51" s="20">
        <v>0</v>
      </c>
      <c r="AZ51" s="45">
        <f t="shared" si="4"/>
        <v>151671.18081387569</v>
      </c>
      <c r="BA51" s="20">
        <v>22000</v>
      </c>
      <c r="BB51" s="20">
        <v>0</v>
      </c>
      <c r="BC51" s="20">
        <v>82400</v>
      </c>
      <c r="BD51" s="20">
        <v>0</v>
      </c>
      <c r="BE51" s="20">
        <v>134200</v>
      </c>
      <c r="BF51" s="20">
        <v>134531</v>
      </c>
      <c r="BG51" s="23">
        <f t="shared" si="5"/>
        <v>37598149.744008362</v>
      </c>
      <c r="BH51" s="24">
        <v>639830.00198530476</v>
      </c>
      <c r="BI51" s="24">
        <v>0</v>
      </c>
      <c r="BJ51" s="46">
        <f t="shared" si="6"/>
        <v>639830.00198530476</v>
      </c>
      <c r="BK51" s="20">
        <v>683219.93614538258</v>
      </c>
      <c r="BL51" s="20">
        <v>0</v>
      </c>
      <c r="BM51" s="46">
        <f t="shared" si="7"/>
        <v>683219.93614538258</v>
      </c>
      <c r="BN51" s="25">
        <v>100000</v>
      </c>
      <c r="BO51" s="25"/>
      <c r="BP51" s="20">
        <v>0</v>
      </c>
      <c r="BQ51" s="20">
        <v>0</v>
      </c>
      <c r="BR51" s="46">
        <f t="shared" si="8"/>
        <v>0</v>
      </c>
      <c r="BS51" s="20">
        <v>0</v>
      </c>
      <c r="BT51" s="26">
        <v>0</v>
      </c>
      <c r="BU51" s="26">
        <v>40316.575068130034</v>
      </c>
      <c r="BV51" s="26">
        <v>0</v>
      </c>
      <c r="BW51" s="46">
        <f t="shared" si="9"/>
        <v>40316.575068130034</v>
      </c>
      <c r="BX51" s="27">
        <v>339639.23252814903</v>
      </c>
      <c r="BY51" s="27">
        <v>272000</v>
      </c>
      <c r="BZ51" s="27">
        <v>44000</v>
      </c>
      <c r="CA51" s="27">
        <v>0</v>
      </c>
      <c r="CB51" s="46">
        <f t="shared" si="10"/>
        <v>655639.23252814903</v>
      </c>
      <c r="CC51" s="21">
        <v>0</v>
      </c>
      <c r="CD51" s="21">
        <v>0</v>
      </c>
      <c r="CE51" s="46">
        <f t="shared" si="11"/>
        <v>0</v>
      </c>
      <c r="CF51" s="23">
        <f t="shared" si="12"/>
        <v>2119005.7457269663</v>
      </c>
      <c r="CG51" s="23">
        <f t="shared" si="13"/>
        <v>39717155.489735328</v>
      </c>
      <c r="CI51" s="51">
        <f t="shared" si="14"/>
        <v>28662496.888</v>
      </c>
      <c r="CJ51" s="51">
        <f t="shared" si="15"/>
        <v>8935652.856008362</v>
      </c>
      <c r="CK51" s="51">
        <f t="shared" si="16"/>
        <v>2119005.7457269663</v>
      </c>
      <c r="CL51" s="51">
        <f t="shared" si="17"/>
        <v>0</v>
      </c>
      <c r="CM51" s="29"/>
    </row>
    <row r="52" spans="1:91" s="28" customFormat="1">
      <c r="A52" s="19">
        <v>550</v>
      </c>
      <c r="B52" s="19" t="s">
        <v>158</v>
      </c>
      <c r="C52" s="20">
        <v>30000.000000000004</v>
      </c>
      <c r="D52" s="20">
        <v>0</v>
      </c>
      <c r="E52" s="20">
        <v>1167236.2919999999</v>
      </c>
      <c r="F52" s="20">
        <v>1380471.236</v>
      </c>
      <c r="G52" s="20">
        <v>1304101.872613671</v>
      </c>
      <c r="H52" s="20">
        <v>0</v>
      </c>
      <c r="I52" s="20">
        <v>0</v>
      </c>
      <c r="J52" s="20">
        <v>1613290.344</v>
      </c>
      <c r="K52" s="20">
        <v>0</v>
      </c>
      <c r="L52" s="20">
        <v>0</v>
      </c>
      <c r="M52" s="20">
        <v>453392.08799999999</v>
      </c>
      <c r="N52" s="20">
        <v>9523927.5120000001</v>
      </c>
      <c r="O52" s="20">
        <v>2622038.4240000001</v>
      </c>
      <c r="P52" s="20">
        <v>2241498.2760000001</v>
      </c>
      <c r="Q52" s="20">
        <v>106074.39599999999</v>
      </c>
      <c r="R52" s="20">
        <v>24336</v>
      </c>
      <c r="S52" s="20">
        <v>639222.10885308159</v>
      </c>
      <c r="T52" s="20">
        <v>222728.68108193201</v>
      </c>
      <c r="U52" s="20">
        <v>0</v>
      </c>
      <c r="V52" s="20">
        <v>716537.17297823273</v>
      </c>
      <c r="W52" s="20">
        <v>1716696.0000027558</v>
      </c>
      <c r="X52" s="20">
        <v>12566.914633445633</v>
      </c>
      <c r="Y52" s="20">
        <v>28120.485924120985</v>
      </c>
      <c r="Z52" s="20">
        <v>0</v>
      </c>
      <c r="AA52" s="46">
        <f t="shared" si="0"/>
        <v>28120.485924120985</v>
      </c>
      <c r="AB52" s="20">
        <v>0</v>
      </c>
      <c r="AC52" s="20">
        <v>38492.332675841884</v>
      </c>
      <c r="AD52" s="20">
        <v>18104.297127002683</v>
      </c>
      <c r="AE52" s="20">
        <v>0</v>
      </c>
      <c r="AF52" s="45">
        <f t="shared" si="1"/>
        <v>56596.629802844567</v>
      </c>
      <c r="AG52" s="20">
        <v>0</v>
      </c>
      <c r="AH52" s="22">
        <v>0</v>
      </c>
      <c r="AI52" s="20">
        <v>3183.4375523473127</v>
      </c>
      <c r="AJ52" s="20">
        <v>0</v>
      </c>
      <c r="AK52" s="20">
        <v>6220.8991084983272</v>
      </c>
      <c r="AL52" s="20">
        <v>0</v>
      </c>
      <c r="AM52" s="45">
        <f t="shared" si="2"/>
        <v>6220.8991084983272</v>
      </c>
      <c r="AN52" s="20">
        <v>11462.999948779241</v>
      </c>
      <c r="AO52" s="20">
        <v>57677.242668552084</v>
      </c>
      <c r="AP52" s="20">
        <v>126547.2</v>
      </c>
      <c r="AQ52" s="20">
        <v>157671.06195193101</v>
      </c>
      <c r="AR52" s="20">
        <v>23932.26178040657</v>
      </c>
      <c r="AS52" s="20">
        <v>23868.150240725394</v>
      </c>
      <c r="AT52" s="20">
        <v>28013.98295390129</v>
      </c>
      <c r="AU52" s="46">
        <f t="shared" si="3"/>
        <v>51882.133194626687</v>
      </c>
      <c r="AV52" s="20">
        <v>78498.59964725512</v>
      </c>
      <c r="AW52" s="20">
        <v>0</v>
      </c>
      <c r="AX52" s="20">
        <v>0</v>
      </c>
      <c r="AY52" s="20">
        <v>0</v>
      </c>
      <c r="AZ52" s="45">
        <f t="shared" si="4"/>
        <v>78498.59964725512</v>
      </c>
      <c r="BA52" s="20">
        <v>22000</v>
      </c>
      <c r="BB52" s="20">
        <v>0</v>
      </c>
      <c r="BC52" s="20">
        <v>0</v>
      </c>
      <c r="BD52" s="20">
        <v>0</v>
      </c>
      <c r="BE52" s="20">
        <v>268400</v>
      </c>
      <c r="BF52" s="20">
        <v>136524.54149999999</v>
      </c>
      <c r="BG52" s="23">
        <f t="shared" si="5"/>
        <v>24802834.811242484</v>
      </c>
      <c r="BH52" s="24">
        <v>380260.00117989461</v>
      </c>
      <c r="BI52" s="24">
        <v>0</v>
      </c>
      <c r="BJ52" s="46">
        <f t="shared" si="6"/>
        <v>380260.00117989461</v>
      </c>
      <c r="BK52" s="20">
        <v>356129.16289221606</v>
      </c>
      <c r="BL52" s="20">
        <v>0</v>
      </c>
      <c r="BM52" s="46">
        <f t="shared" si="7"/>
        <v>356129.16289221606</v>
      </c>
      <c r="BN52" s="25">
        <v>128379.5</v>
      </c>
      <c r="BO52" s="25"/>
      <c r="BP52" s="20">
        <v>0</v>
      </c>
      <c r="BQ52" s="20">
        <v>0</v>
      </c>
      <c r="BR52" s="46">
        <f t="shared" si="8"/>
        <v>0</v>
      </c>
      <c r="BS52" s="20">
        <v>0</v>
      </c>
      <c r="BT52" s="26">
        <v>0</v>
      </c>
      <c r="BU52" s="26">
        <v>35578.273713708768</v>
      </c>
      <c r="BV52" s="26">
        <v>0</v>
      </c>
      <c r="BW52" s="46">
        <f t="shared" si="9"/>
        <v>35578.273713708768</v>
      </c>
      <c r="BX52" s="27">
        <v>140285.769957279</v>
      </c>
      <c r="BY52" s="27">
        <v>0</v>
      </c>
      <c r="BZ52" s="27">
        <v>0</v>
      </c>
      <c r="CA52" s="27">
        <v>0</v>
      </c>
      <c r="CB52" s="46">
        <f t="shared" si="10"/>
        <v>140285.769957279</v>
      </c>
      <c r="CC52" s="21">
        <v>0</v>
      </c>
      <c r="CD52" s="21">
        <v>0</v>
      </c>
      <c r="CE52" s="46">
        <f t="shared" si="11"/>
        <v>0</v>
      </c>
      <c r="CF52" s="23">
        <f t="shared" si="12"/>
        <v>1040632.7077430984</v>
      </c>
      <c r="CG52" s="23">
        <f t="shared" si="13"/>
        <v>25843467.518985581</v>
      </c>
      <c r="CI52" s="51">
        <f t="shared" si="14"/>
        <v>16711104.24</v>
      </c>
      <c r="CJ52" s="51">
        <f t="shared" si="15"/>
        <v>8091730.5712424787</v>
      </c>
      <c r="CK52" s="51">
        <f t="shared" si="16"/>
        <v>1040632.7077430984</v>
      </c>
      <c r="CL52" s="51">
        <f t="shared" si="17"/>
        <v>0</v>
      </c>
      <c r="CM52" s="29"/>
    </row>
    <row r="53" spans="1:91" s="28" customFormat="1">
      <c r="A53" s="19">
        <v>551</v>
      </c>
      <c r="B53" s="19" t="s">
        <v>159</v>
      </c>
      <c r="C53" s="20">
        <v>30000.000000000004</v>
      </c>
      <c r="D53" s="20">
        <v>0</v>
      </c>
      <c r="E53" s="20">
        <v>105344.7</v>
      </c>
      <c r="F53" s="20">
        <v>163968.85102605377</v>
      </c>
      <c r="G53" s="20">
        <v>577771.50543489028</v>
      </c>
      <c r="H53" s="20">
        <v>107490.45570092459</v>
      </c>
      <c r="I53" s="20">
        <v>80150.160999999993</v>
      </c>
      <c r="J53" s="20">
        <v>1292253.648</v>
      </c>
      <c r="K53" s="20">
        <v>0</v>
      </c>
      <c r="L53" s="20">
        <v>0</v>
      </c>
      <c r="M53" s="20">
        <v>129910.068</v>
      </c>
      <c r="N53" s="20">
        <v>8851802.4480000008</v>
      </c>
      <c r="O53" s="20">
        <v>728895.13199999998</v>
      </c>
      <c r="P53" s="20">
        <v>1182182.304</v>
      </c>
      <c r="Q53" s="20">
        <v>173699.67600000001</v>
      </c>
      <c r="R53" s="20">
        <v>24336</v>
      </c>
      <c r="S53" s="20">
        <v>676389.31957154605</v>
      </c>
      <c r="T53" s="20">
        <v>158362.73843871502</v>
      </c>
      <c r="U53" s="20">
        <v>0</v>
      </c>
      <c r="V53" s="20">
        <v>33834.406748632908</v>
      </c>
      <c r="W53" s="20">
        <v>660288.00000105985</v>
      </c>
      <c r="X53" s="20">
        <v>10252.106933286928</v>
      </c>
      <c r="Y53" s="20">
        <v>28120.485924120985</v>
      </c>
      <c r="Z53" s="20">
        <v>0</v>
      </c>
      <c r="AA53" s="46">
        <f t="shared" si="0"/>
        <v>28120.485924120985</v>
      </c>
      <c r="AB53" s="20">
        <v>36000</v>
      </c>
      <c r="AC53" s="20">
        <v>32570.815600334579</v>
      </c>
      <c r="AD53" s="20">
        <v>12855.001673449391</v>
      </c>
      <c r="AE53" s="20">
        <v>0</v>
      </c>
      <c r="AF53" s="45">
        <f t="shared" si="1"/>
        <v>45425.81727378397</v>
      </c>
      <c r="AG53" s="20">
        <v>0</v>
      </c>
      <c r="AH53" s="22">
        <v>0</v>
      </c>
      <c r="AI53" s="20">
        <v>2597.0529086945312</v>
      </c>
      <c r="AJ53" s="20">
        <v>0</v>
      </c>
      <c r="AK53" s="20">
        <v>8998.2465536211912</v>
      </c>
      <c r="AL53" s="20">
        <v>0</v>
      </c>
      <c r="AM53" s="45">
        <f t="shared" si="2"/>
        <v>8998.2465536211912</v>
      </c>
      <c r="AN53" s="20">
        <v>9351.531754531019</v>
      </c>
      <c r="AO53" s="20">
        <v>39459.246796025378</v>
      </c>
      <c r="AP53" s="20">
        <v>116812.8</v>
      </c>
      <c r="AQ53" s="20">
        <v>94529.921846661164</v>
      </c>
      <c r="AR53" s="20">
        <v>19523.973392415053</v>
      </c>
      <c r="AS53" s="20">
        <v>24244.962502218106</v>
      </c>
      <c r="AT53" s="20">
        <v>28481.181065844892</v>
      </c>
      <c r="AU53" s="46">
        <f t="shared" si="3"/>
        <v>52726.143568062995</v>
      </c>
      <c r="AV53" s="20">
        <v>73621.451075817022</v>
      </c>
      <c r="AW53" s="20">
        <v>0</v>
      </c>
      <c r="AX53" s="20">
        <v>0</v>
      </c>
      <c r="AY53" s="20">
        <v>0</v>
      </c>
      <c r="AZ53" s="45">
        <f t="shared" si="4"/>
        <v>73621.451075817022</v>
      </c>
      <c r="BA53" s="20">
        <v>22000</v>
      </c>
      <c r="BB53" s="20">
        <v>0</v>
      </c>
      <c r="BC53" s="20">
        <v>47600</v>
      </c>
      <c r="BD53" s="20">
        <v>0</v>
      </c>
      <c r="BE53" s="20">
        <v>0</v>
      </c>
      <c r="BF53" s="20">
        <v>0</v>
      </c>
      <c r="BG53" s="23">
        <f t="shared" si="5"/>
        <v>15583698.191948842</v>
      </c>
      <c r="BH53" s="24">
        <v>362730.00112550141</v>
      </c>
      <c r="BI53" s="24">
        <v>0</v>
      </c>
      <c r="BJ53" s="46">
        <f t="shared" si="6"/>
        <v>362730.00112550141</v>
      </c>
      <c r="BK53" s="20">
        <v>672530.24201051029</v>
      </c>
      <c r="BL53" s="20">
        <v>0</v>
      </c>
      <c r="BM53" s="46">
        <f t="shared" si="7"/>
        <v>672530.24201051029</v>
      </c>
      <c r="BN53" s="25">
        <v>0</v>
      </c>
      <c r="BO53" s="25"/>
      <c r="BP53" s="20">
        <v>0</v>
      </c>
      <c r="BQ53" s="20">
        <v>0</v>
      </c>
      <c r="BR53" s="46">
        <f t="shared" si="8"/>
        <v>0</v>
      </c>
      <c r="BS53" s="20">
        <v>0</v>
      </c>
      <c r="BT53" s="26">
        <v>0</v>
      </c>
      <c r="BU53" s="26">
        <v>28540.964630422939</v>
      </c>
      <c r="BV53" s="26">
        <v>0</v>
      </c>
      <c r="BW53" s="46">
        <f t="shared" si="9"/>
        <v>28540.964630422939</v>
      </c>
      <c r="BX53" s="27">
        <v>140285.769957279</v>
      </c>
      <c r="BY53" s="27">
        <v>0</v>
      </c>
      <c r="BZ53" s="27">
        <v>0</v>
      </c>
      <c r="CA53" s="27">
        <v>0</v>
      </c>
      <c r="CB53" s="46">
        <f t="shared" si="10"/>
        <v>140285.769957279</v>
      </c>
      <c r="CC53" s="21">
        <v>0</v>
      </c>
      <c r="CD53" s="21">
        <v>0</v>
      </c>
      <c r="CE53" s="46">
        <f t="shared" si="11"/>
        <v>0</v>
      </c>
      <c r="CF53" s="23">
        <f t="shared" si="12"/>
        <v>1204086.9777237137</v>
      </c>
      <c r="CG53" s="23">
        <f t="shared" si="13"/>
        <v>16787785.169672556</v>
      </c>
      <c r="CI53" s="51">
        <f t="shared" si="14"/>
        <v>12580042.237000002</v>
      </c>
      <c r="CJ53" s="51">
        <f t="shared" si="15"/>
        <v>3003655.9549488425</v>
      </c>
      <c r="CK53" s="51">
        <f t="shared" si="16"/>
        <v>1204086.9777237137</v>
      </c>
      <c r="CL53" s="51">
        <f t="shared" si="17"/>
        <v>0</v>
      </c>
      <c r="CM53" s="29"/>
    </row>
    <row r="54" spans="1:91" s="28" customFormat="1">
      <c r="A54" s="19">
        <v>552</v>
      </c>
      <c r="B54" s="19" t="s">
        <v>160</v>
      </c>
      <c r="C54" s="20">
        <v>0</v>
      </c>
      <c r="D54" s="20">
        <v>0</v>
      </c>
      <c r="E54" s="20">
        <v>541541.95200000005</v>
      </c>
      <c r="F54" s="20">
        <v>183200.592</v>
      </c>
      <c r="G54" s="20">
        <v>387695.63990167953</v>
      </c>
      <c r="H54" s="20">
        <v>148023.08353678018</v>
      </c>
      <c r="I54" s="20">
        <v>280557.59100000001</v>
      </c>
      <c r="J54" s="20">
        <v>1262031.4080000001</v>
      </c>
      <c r="K54" s="20">
        <v>0</v>
      </c>
      <c r="L54" s="20">
        <v>0</v>
      </c>
      <c r="M54" s="20">
        <v>0</v>
      </c>
      <c r="N54" s="20">
        <v>6992935.5959999999</v>
      </c>
      <c r="O54" s="20">
        <v>1501036.3559999999</v>
      </c>
      <c r="P54" s="20">
        <v>2250254.5559999999</v>
      </c>
      <c r="Q54" s="20">
        <v>149529.024</v>
      </c>
      <c r="R54" s="20">
        <v>24336</v>
      </c>
      <c r="S54" s="20">
        <v>644547.99009027763</v>
      </c>
      <c r="T54" s="20">
        <v>153007.41269833368</v>
      </c>
      <c r="U54" s="20">
        <v>0</v>
      </c>
      <c r="V54" s="20">
        <v>33037.666418433349</v>
      </c>
      <c r="W54" s="20">
        <v>1256244.0000020168</v>
      </c>
      <c r="X54" s="20">
        <v>15822.223568470541</v>
      </c>
      <c r="Y54" s="20">
        <v>28120.485924120985</v>
      </c>
      <c r="Z54" s="20">
        <v>31597.28493074881</v>
      </c>
      <c r="AA54" s="46">
        <f t="shared" si="0"/>
        <v>59717.770854869799</v>
      </c>
      <c r="AB54" s="20">
        <v>0</v>
      </c>
      <c r="AC54" s="20">
        <v>27673.632358760609</v>
      </c>
      <c r="AD54" s="20">
        <v>12827.838436949765</v>
      </c>
      <c r="AE54" s="20">
        <v>22417.99080001804</v>
      </c>
      <c r="AF54" s="45">
        <f t="shared" si="1"/>
        <v>62919.461595728411</v>
      </c>
      <c r="AG54" s="20">
        <v>0</v>
      </c>
      <c r="AH54" s="22">
        <v>0</v>
      </c>
      <c r="AI54" s="20">
        <v>4008.0689762506563</v>
      </c>
      <c r="AJ54" s="20">
        <v>0</v>
      </c>
      <c r="AK54" s="20">
        <v>8382.9576765477377</v>
      </c>
      <c r="AL54" s="20">
        <v>17312.718382060018</v>
      </c>
      <c r="AM54" s="45">
        <f t="shared" si="2"/>
        <v>25695.676058607758</v>
      </c>
      <c r="AN54" s="20">
        <v>14432.352987602253</v>
      </c>
      <c r="AO54" s="20">
        <v>36355.646878706153</v>
      </c>
      <c r="AP54" s="20">
        <v>184953.60000000001</v>
      </c>
      <c r="AQ54" s="20">
        <v>267107.62532056565</v>
      </c>
      <c r="AR54" s="20">
        <v>30131.627963874616</v>
      </c>
      <c r="AS54" s="20">
        <v>16557.992367766779</v>
      </c>
      <c r="AT54" s="20">
        <v>18950.339582195356</v>
      </c>
      <c r="AU54" s="46">
        <f t="shared" si="3"/>
        <v>35508.331949962136</v>
      </c>
      <c r="AV54" s="20">
        <v>56754.342392266291</v>
      </c>
      <c r="AW54" s="20">
        <v>0</v>
      </c>
      <c r="AX54" s="20">
        <v>0</v>
      </c>
      <c r="AY54" s="20">
        <v>25182.13582845093</v>
      </c>
      <c r="AZ54" s="45">
        <f t="shared" si="4"/>
        <v>81936.478220717225</v>
      </c>
      <c r="BA54" s="20">
        <v>22000</v>
      </c>
      <c r="BB54" s="20">
        <v>0</v>
      </c>
      <c r="BC54" s="20">
        <v>0</v>
      </c>
      <c r="BD54" s="20">
        <v>0</v>
      </c>
      <c r="BE54" s="20">
        <v>0</v>
      </c>
      <c r="BF54" s="20">
        <v>0</v>
      </c>
      <c r="BG54" s="23">
        <f t="shared" si="5"/>
        <v>16648567.732022878</v>
      </c>
      <c r="BH54" s="24">
        <v>426940.00132473628</v>
      </c>
      <c r="BI54" s="24">
        <v>213153.56152735243</v>
      </c>
      <c r="BJ54" s="46">
        <f t="shared" si="6"/>
        <v>640093.56285208871</v>
      </c>
      <c r="BK54" s="20">
        <v>368411.06970478909</v>
      </c>
      <c r="BL54" s="20">
        <v>69438.952605208804</v>
      </c>
      <c r="BM54" s="46">
        <f t="shared" si="7"/>
        <v>437850.02230999788</v>
      </c>
      <c r="BN54" s="25">
        <v>28483</v>
      </c>
      <c r="BO54" s="25"/>
      <c r="BP54" s="20">
        <v>0</v>
      </c>
      <c r="BQ54" s="20">
        <v>0</v>
      </c>
      <c r="BR54" s="46">
        <f t="shared" si="8"/>
        <v>0</v>
      </c>
      <c r="BS54" s="20">
        <v>0</v>
      </c>
      <c r="BT54" s="26">
        <v>0</v>
      </c>
      <c r="BU54" s="26">
        <v>25641.489937842674</v>
      </c>
      <c r="BV54" s="26">
        <v>251894.54386676074</v>
      </c>
      <c r="BW54" s="46">
        <f t="shared" si="9"/>
        <v>277536.03380460339</v>
      </c>
      <c r="BX54" s="27">
        <v>103368.46207378453</v>
      </c>
      <c r="BY54" s="27">
        <v>272000</v>
      </c>
      <c r="BZ54" s="27">
        <v>0</v>
      </c>
      <c r="CA54" s="27">
        <v>371861.09001855378</v>
      </c>
      <c r="CB54" s="46">
        <f t="shared" si="10"/>
        <v>747229.55209233833</v>
      </c>
      <c r="CC54" s="21">
        <v>0</v>
      </c>
      <c r="CD54" s="21">
        <v>118041.26169586374</v>
      </c>
      <c r="CE54" s="46">
        <f t="shared" si="11"/>
        <v>118041.26169586374</v>
      </c>
      <c r="CF54" s="23">
        <f t="shared" si="12"/>
        <v>2249233.4327548919</v>
      </c>
      <c r="CG54" s="23">
        <f t="shared" si="13"/>
        <v>18897801.164777771</v>
      </c>
      <c r="CI54" s="51">
        <f t="shared" si="14"/>
        <v>12645634.131000001</v>
      </c>
      <c r="CJ54" s="51">
        <f t="shared" si="15"/>
        <v>4002933.6010228759</v>
      </c>
      <c r="CK54" s="51">
        <f t="shared" si="16"/>
        <v>2249233.4327548919</v>
      </c>
      <c r="CL54" s="51">
        <f t="shared" si="17"/>
        <v>0</v>
      </c>
      <c r="CM54" s="29"/>
    </row>
    <row r="55" spans="1:91" s="28" customFormat="1">
      <c r="A55" s="19">
        <v>553</v>
      </c>
      <c r="B55" s="19" t="s">
        <v>161</v>
      </c>
      <c r="C55" s="20">
        <v>47143</v>
      </c>
      <c r="D55" s="20">
        <v>25000</v>
      </c>
      <c r="E55" s="20">
        <v>1337440.392</v>
      </c>
      <c r="F55" s="20">
        <v>693017.652</v>
      </c>
      <c r="G55" s="20">
        <v>438452.49916332244</v>
      </c>
      <c r="H55" s="20">
        <v>0</v>
      </c>
      <c r="I55" s="20">
        <v>0</v>
      </c>
      <c r="J55" s="20">
        <v>1184840.3400000001</v>
      </c>
      <c r="K55" s="20">
        <v>0</v>
      </c>
      <c r="L55" s="20">
        <v>0</v>
      </c>
      <c r="M55" s="20">
        <v>525707.72400000005</v>
      </c>
      <c r="N55" s="20">
        <v>4828707.2280000001</v>
      </c>
      <c r="O55" s="20">
        <v>874638.86399999994</v>
      </c>
      <c r="P55" s="20">
        <v>1196984.436</v>
      </c>
      <c r="Q55" s="20">
        <v>162663.35999999999</v>
      </c>
      <c r="R55" s="20">
        <v>24336</v>
      </c>
      <c r="S55" s="20">
        <v>532049.32876996626</v>
      </c>
      <c r="T55" s="20">
        <v>149221.12361183998</v>
      </c>
      <c r="U55" s="20">
        <v>0</v>
      </c>
      <c r="V55" s="20">
        <v>43467.623478135181</v>
      </c>
      <c r="W55" s="20">
        <v>1026804.0000016482</v>
      </c>
      <c r="X55" s="20">
        <v>10905.993181428728</v>
      </c>
      <c r="Y55" s="20">
        <v>28120.485924120985</v>
      </c>
      <c r="Z55" s="20">
        <v>14495.638489552397</v>
      </c>
      <c r="AA55" s="46">
        <f t="shared" si="0"/>
        <v>42616.12441367338</v>
      </c>
      <c r="AB55" s="20">
        <v>0</v>
      </c>
      <c r="AC55" s="20">
        <v>37729.792237418995</v>
      </c>
      <c r="AD55" s="20">
        <v>8807.6794350046821</v>
      </c>
      <c r="AE55" s="20">
        <v>25831.285960533831</v>
      </c>
      <c r="AF55" s="45">
        <f t="shared" si="1"/>
        <v>72368.757632957509</v>
      </c>
      <c r="AG55" s="20">
        <v>0</v>
      </c>
      <c r="AH55" s="22">
        <v>262418.62574609951</v>
      </c>
      <c r="AI55" s="20">
        <v>2762.6946829895619</v>
      </c>
      <c r="AJ55" s="20">
        <v>0</v>
      </c>
      <c r="AK55" s="20">
        <v>8401.4056728620726</v>
      </c>
      <c r="AL55" s="20">
        <v>78694.174463909148</v>
      </c>
      <c r="AM55" s="45">
        <f t="shared" si="2"/>
        <v>87095.580136771227</v>
      </c>
      <c r="AN55" s="20">
        <v>9947.9787144720358</v>
      </c>
      <c r="AO55" s="20">
        <v>41640.956569896123</v>
      </c>
      <c r="AP55" s="20">
        <v>116812.8</v>
      </c>
      <c r="AQ55" s="20">
        <v>85682.890699473646</v>
      </c>
      <c r="AR55" s="20">
        <v>20769.225494588904</v>
      </c>
      <c r="AS55" s="20">
        <v>13618.85672812363</v>
      </c>
      <c r="AT55" s="20">
        <v>15306.194309035238</v>
      </c>
      <c r="AU55" s="46">
        <f t="shared" si="3"/>
        <v>28925.051037158868</v>
      </c>
      <c r="AV55" s="20">
        <v>88982.5541769751</v>
      </c>
      <c r="AW55" s="20">
        <v>0</v>
      </c>
      <c r="AX55" s="20">
        <v>0</v>
      </c>
      <c r="AY55" s="20">
        <v>78694.174463909148</v>
      </c>
      <c r="AZ55" s="45">
        <f t="shared" si="4"/>
        <v>167676.72864088425</v>
      </c>
      <c r="BA55" s="20">
        <v>0</v>
      </c>
      <c r="BB55" s="20">
        <v>0</v>
      </c>
      <c r="BC55" s="20">
        <v>0</v>
      </c>
      <c r="BD55" s="20">
        <v>0</v>
      </c>
      <c r="BE55" s="20">
        <v>384200</v>
      </c>
      <c r="BF55" s="20">
        <v>397182.9</v>
      </c>
      <c r="BG55" s="23">
        <f t="shared" si="5"/>
        <v>14821479.877975307</v>
      </c>
      <c r="BH55" s="24">
        <v>389274.00120786385</v>
      </c>
      <c r="BI55" s="24">
        <v>354123.78430064954</v>
      </c>
      <c r="BJ55" s="46">
        <f t="shared" si="6"/>
        <v>743397.78550851345</v>
      </c>
      <c r="BK55" s="20">
        <v>419594.16717232321</v>
      </c>
      <c r="BL55" s="20">
        <v>236082.52339172747</v>
      </c>
      <c r="BM55" s="46">
        <f t="shared" si="7"/>
        <v>655676.69056405069</v>
      </c>
      <c r="BN55" s="25">
        <v>0</v>
      </c>
      <c r="BO55" s="25"/>
      <c r="BP55" s="20">
        <v>0</v>
      </c>
      <c r="BQ55" s="20">
        <v>0</v>
      </c>
      <c r="BR55" s="46">
        <f t="shared" si="8"/>
        <v>0</v>
      </c>
      <c r="BS55" s="20">
        <v>192134.48054996107</v>
      </c>
      <c r="BT55" s="26">
        <v>0</v>
      </c>
      <c r="BU55" s="26">
        <v>26345.496150502535</v>
      </c>
      <c r="BV55" s="26">
        <v>212474.27105255472</v>
      </c>
      <c r="BW55" s="46">
        <f t="shared" si="9"/>
        <v>238819.76720305724</v>
      </c>
      <c r="BX55" s="27">
        <v>169819.61626407452</v>
      </c>
      <c r="BY55" s="27">
        <v>0</v>
      </c>
      <c r="BZ55" s="27">
        <v>0</v>
      </c>
      <c r="CA55" s="27">
        <v>212474.27105255472</v>
      </c>
      <c r="CB55" s="46">
        <f t="shared" si="10"/>
        <v>382293.88731662923</v>
      </c>
      <c r="CC55" s="21">
        <v>512002.28051692812</v>
      </c>
      <c r="CD55" s="21">
        <v>78694.174463909148</v>
      </c>
      <c r="CE55" s="46">
        <f t="shared" si="11"/>
        <v>590696.4549808373</v>
      </c>
      <c r="CF55" s="23">
        <f t="shared" si="12"/>
        <v>2803019.0661230488</v>
      </c>
      <c r="CG55" s="23">
        <f t="shared" si="13"/>
        <v>17624498.944098357</v>
      </c>
      <c r="CI55" s="51">
        <f t="shared" si="14"/>
        <v>8914690.7520000003</v>
      </c>
      <c r="CJ55" s="51">
        <f t="shared" si="15"/>
        <v>5906789.1259753052</v>
      </c>
      <c r="CK55" s="51">
        <f t="shared" si="16"/>
        <v>2610884.5855730879</v>
      </c>
      <c r="CL55" s="51">
        <f t="shared" si="17"/>
        <v>192134.48054996107</v>
      </c>
      <c r="CM55" s="29"/>
    </row>
    <row r="56" spans="1:91" s="28" customFormat="1">
      <c r="A56" s="19">
        <v>554</v>
      </c>
      <c r="B56" s="19" t="s">
        <v>162</v>
      </c>
      <c r="C56" s="20">
        <v>30000.000000000004</v>
      </c>
      <c r="D56" s="20">
        <v>0</v>
      </c>
      <c r="E56" s="20">
        <v>1588592.784</v>
      </c>
      <c r="F56" s="20">
        <v>3267272.0070000002</v>
      </c>
      <c r="G56" s="20">
        <v>725381.75352261472</v>
      </c>
      <c r="H56" s="20">
        <v>130383.07892304477</v>
      </c>
      <c r="I56" s="20">
        <v>61136.616000000002</v>
      </c>
      <c r="J56" s="20">
        <v>1809828.6359999999</v>
      </c>
      <c r="K56" s="20">
        <v>0</v>
      </c>
      <c r="L56" s="20">
        <v>0</v>
      </c>
      <c r="M56" s="20">
        <v>751003.81200000003</v>
      </c>
      <c r="N56" s="20">
        <v>10776205.439999999</v>
      </c>
      <c r="O56" s="20">
        <v>2452167.12</v>
      </c>
      <c r="P56" s="20">
        <v>3914035.176</v>
      </c>
      <c r="Q56" s="20">
        <v>160514.35200000001</v>
      </c>
      <c r="R56" s="20">
        <v>24336</v>
      </c>
      <c r="S56" s="20">
        <v>1303542.5560016595</v>
      </c>
      <c r="T56" s="20">
        <v>283879.19793779758</v>
      </c>
      <c r="U56" s="20">
        <v>289246.00692742289</v>
      </c>
      <c r="V56" s="20">
        <v>343235.57425628917</v>
      </c>
      <c r="W56" s="20">
        <v>2419488.0000038836</v>
      </c>
      <c r="X56" s="20">
        <v>21774.827557432236</v>
      </c>
      <c r="Y56" s="20">
        <v>28120.485924120985</v>
      </c>
      <c r="Z56" s="20">
        <v>0</v>
      </c>
      <c r="AA56" s="46">
        <f t="shared" si="0"/>
        <v>28120.485924120985</v>
      </c>
      <c r="AB56" s="20">
        <v>0</v>
      </c>
      <c r="AC56" s="20">
        <v>49147.327544225038</v>
      </c>
      <c r="AD56" s="20">
        <v>20094.004200600499</v>
      </c>
      <c r="AE56" s="20">
        <v>25934.358585377373</v>
      </c>
      <c r="AF56" s="45">
        <f t="shared" si="1"/>
        <v>95175.69033020291</v>
      </c>
      <c r="AG56" s="20">
        <v>0</v>
      </c>
      <c r="AH56" s="22">
        <v>0</v>
      </c>
      <c r="AI56" s="20">
        <v>27417.993627670945</v>
      </c>
      <c r="AJ56" s="20">
        <v>0</v>
      </c>
      <c r="AK56" s="20">
        <v>10175.960318329624</v>
      </c>
      <c r="AL56" s="20">
        <v>93449.332175892123</v>
      </c>
      <c r="AM56" s="45">
        <f t="shared" si="2"/>
        <v>103625.29249422175</v>
      </c>
      <c r="AN56" s="20">
        <v>19862.062762105772</v>
      </c>
      <c r="AO56" s="20">
        <v>73141.520770198447</v>
      </c>
      <c r="AP56" s="20">
        <v>184600.11960000001</v>
      </c>
      <c r="AQ56" s="20">
        <v>192332.03329570676</v>
      </c>
      <c r="AR56" s="20">
        <v>41467.68626411818</v>
      </c>
      <c r="AS56" s="20">
        <v>20401.477434992445</v>
      </c>
      <c r="AT56" s="20">
        <v>23715.760324020128</v>
      </c>
      <c r="AU56" s="46">
        <f t="shared" si="3"/>
        <v>44117.237759012569</v>
      </c>
      <c r="AV56" s="20">
        <v>150157.5184134687</v>
      </c>
      <c r="AW56" s="20">
        <v>0</v>
      </c>
      <c r="AX56" s="20">
        <v>0</v>
      </c>
      <c r="AY56" s="20">
        <v>112139.19861107055</v>
      </c>
      <c r="AZ56" s="45">
        <f t="shared" si="4"/>
        <v>262296.71702453925</v>
      </c>
      <c r="BA56" s="20">
        <v>22000</v>
      </c>
      <c r="BB56" s="20">
        <v>0</v>
      </c>
      <c r="BC56" s="20">
        <v>0</v>
      </c>
      <c r="BD56" s="20">
        <v>196000</v>
      </c>
      <c r="BE56" s="20">
        <v>134200</v>
      </c>
      <c r="BF56" s="20">
        <v>302065</v>
      </c>
      <c r="BG56" s="23">
        <f t="shared" si="5"/>
        <v>32078444.777982049</v>
      </c>
      <c r="BH56" s="24">
        <v>686119.00212893321</v>
      </c>
      <c r="BI56" s="24">
        <v>250444.21023139093</v>
      </c>
      <c r="BJ56" s="46">
        <f t="shared" si="6"/>
        <v>936563.21236032411</v>
      </c>
      <c r="BK56" s="20">
        <v>597770.93294557242</v>
      </c>
      <c r="BL56" s="20">
        <v>74759.465740713698</v>
      </c>
      <c r="BM56" s="46">
        <f t="shared" si="7"/>
        <v>672530.39868628606</v>
      </c>
      <c r="BN56" s="25">
        <v>114215.757</v>
      </c>
      <c r="BO56" s="25"/>
      <c r="BP56" s="20">
        <v>0</v>
      </c>
      <c r="BQ56" s="20">
        <v>0</v>
      </c>
      <c r="BR56" s="46">
        <f t="shared" si="8"/>
        <v>0</v>
      </c>
      <c r="BS56" s="20">
        <v>0</v>
      </c>
      <c r="BT56" s="26">
        <v>0</v>
      </c>
      <c r="BU56" s="26">
        <v>41372.942447092115</v>
      </c>
      <c r="BV56" s="26">
        <v>109148.81998144201</v>
      </c>
      <c r="BW56" s="46">
        <f t="shared" si="9"/>
        <v>150521.76242853413</v>
      </c>
      <c r="BX56" s="27">
        <v>206736.92414756905</v>
      </c>
      <c r="BY56" s="27">
        <v>0</v>
      </c>
      <c r="BZ56" s="27">
        <v>0</v>
      </c>
      <c r="CA56" s="27">
        <v>212937.13051320781</v>
      </c>
      <c r="CB56" s="46">
        <f t="shared" si="10"/>
        <v>419674.05466077686</v>
      </c>
      <c r="CC56" s="21">
        <v>0</v>
      </c>
      <c r="CD56" s="21">
        <v>417905.41349058959</v>
      </c>
      <c r="CE56" s="46">
        <f t="shared" si="11"/>
        <v>417905.41349058959</v>
      </c>
      <c r="CF56" s="23">
        <f t="shared" si="12"/>
        <v>2711410.5986265112</v>
      </c>
      <c r="CG56" s="23">
        <f t="shared" si="13"/>
        <v>34789855.376608558</v>
      </c>
      <c r="CI56" s="51">
        <f t="shared" si="14"/>
        <v>20133827.271600001</v>
      </c>
      <c r="CJ56" s="51">
        <f t="shared" si="15"/>
        <v>11944617.506382041</v>
      </c>
      <c r="CK56" s="51">
        <f t="shared" si="16"/>
        <v>2711410.5986265112</v>
      </c>
      <c r="CL56" s="51">
        <f t="shared" si="17"/>
        <v>0</v>
      </c>
      <c r="CM56" s="29"/>
    </row>
    <row r="57" spans="1:91" s="28" customFormat="1">
      <c r="A57" s="19">
        <v>555</v>
      </c>
      <c r="B57" s="19" t="s">
        <v>163</v>
      </c>
      <c r="C57" s="20">
        <v>30000.000000000004</v>
      </c>
      <c r="D57" s="20">
        <v>0</v>
      </c>
      <c r="E57" s="20">
        <v>2624945.2919999999</v>
      </c>
      <c r="F57" s="20">
        <v>594899.9879999999</v>
      </c>
      <c r="G57" s="20">
        <v>2119817.4298930648</v>
      </c>
      <c r="H57" s="20">
        <v>1455200.8287650393</v>
      </c>
      <c r="I57" s="20">
        <v>0</v>
      </c>
      <c r="J57" s="20">
        <v>2895465.2280000001</v>
      </c>
      <c r="K57" s="20">
        <v>0</v>
      </c>
      <c r="L57" s="20">
        <v>0</v>
      </c>
      <c r="M57" s="20">
        <v>492611.11200000002</v>
      </c>
      <c r="N57" s="20">
        <v>15662498.495999999</v>
      </c>
      <c r="O57" s="20">
        <v>8456410.1520000007</v>
      </c>
      <c r="P57" s="20">
        <v>4707822</v>
      </c>
      <c r="Q57" s="20">
        <v>191670.56400000001</v>
      </c>
      <c r="R57" s="20">
        <v>24336</v>
      </c>
      <c r="S57" s="20">
        <v>1140657.8739267334</v>
      </c>
      <c r="T57" s="20">
        <v>769825.29980433197</v>
      </c>
      <c r="U57" s="20">
        <v>208945.07613773385</v>
      </c>
      <c r="V57" s="20">
        <v>366881.25498485868</v>
      </c>
      <c r="W57" s="20">
        <v>4400511.0000070641</v>
      </c>
      <c r="X57" s="20">
        <v>46048.251787378584</v>
      </c>
      <c r="Y57" s="20">
        <v>28120.485924120985</v>
      </c>
      <c r="Z57" s="20">
        <v>0</v>
      </c>
      <c r="AA57" s="46">
        <f t="shared" si="0"/>
        <v>28120.485924120985</v>
      </c>
      <c r="AB57" s="20">
        <v>389910</v>
      </c>
      <c r="AC57" s="20">
        <v>76823.057886776616</v>
      </c>
      <c r="AD57" s="20">
        <v>31475.400293945022</v>
      </c>
      <c r="AE57" s="20">
        <v>0</v>
      </c>
      <c r="AF57" s="45">
        <f t="shared" si="1"/>
        <v>108298.45818072165</v>
      </c>
      <c r="AG57" s="20">
        <v>0</v>
      </c>
      <c r="AH57" s="22">
        <v>0</v>
      </c>
      <c r="AI57" s="20">
        <v>34719.649588603621</v>
      </c>
      <c r="AJ57" s="20">
        <v>0</v>
      </c>
      <c r="AK57" s="20">
        <v>512204.54691304499</v>
      </c>
      <c r="AL57" s="20">
        <v>0</v>
      </c>
      <c r="AM57" s="45">
        <f t="shared" si="2"/>
        <v>512204.54691304499</v>
      </c>
      <c r="AN57" s="20">
        <v>42003.23812777955</v>
      </c>
      <c r="AO57" s="20">
        <v>90857.043306285166</v>
      </c>
      <c r="AP57" s="20">
        <v>170352</v>
      </c>
      <c r="AQ57" s="20">
        <v>208309.20598389246</v>
      </c>
      <c r="AR57" s="20">
        <v>87693.666142415648</v>
      </c>
      <c r="AS57" s="20">
        <v>76245.054588212355</v>
      </c>
      <c r="AT57" s="20">
        <v>92954.520514062358</v>
      </c>
      <c r="AU57" s="46">
        <f t="shared" si="3"/>
        <v>169199.57510227471</v>
      </c>
      <c r="AV57" s="20">
        <v>344048.0197760142</v>
      </c>
      <c r="AW57" s="20">
        <v>0</v>
      </c>
      <c r="AX57" s="20">
        <v>7200</v>
      </c>
      <c r="AY57" s="20">
        <v>0</v>
      </c>
      <c r="AZ57" s="45">
        <f t="shared" si="4"/>
        <v>351248.0197760142</v>
      </c>
      <c r="BA57" s="20">
        <v>22000</v>
      </c>
      <c r="BB57" s="20">
        <v>0</v>
      </c>
      <c r="BC57" s="20">
        <v>128000</v>
      </c>
      <c r="BD57" s="20">
        <v>326124.77</v>
      </c>
      <c r="BE57" s="20">
        <v>134200</v>
      </c>
      <c r="BF57" s="20">
        <v>591060.13749999995</v>
      </c>
      <c r="BG57" s="23">
        <f t="shared" si="5"/>
        <v>49582846.64385137</v>
      </c>
      <c r="BH57" s="24">
        <v>2040057.006330017</v>
      </c>
      <c r="BI57" s="24">
        <v>0</v>
      </c>
      <c r="BJ57" s="46">
        <f t="shared" si="6"/>
        <v>2040057.006330017</v>
      </c>
      <c r="BK57" s="20">
        <v>676875.58907262667</v>
      </c>
      <c r="BL57" s="20">
        <v>0</v>
      </c>
      <c r="BM57" s="46">
        <f t="shared" si="7"/>
        <v>676875.58907262667</v>
      </c>
      <c r="BN57" s="25">
        <v>40000</v>
      </c>
      <c r="BO57" s="25">
        <v>691986.19400000002</v>
      </c>
      <c r="BP57" s="20">
        <v>0</v>
      </c>
      <c r="BQ57" s="20">
        <v>0</v>
      </c>
      <c r="BR57" s="46">
        <f t="shared" si="8"/>
        <v>0</v>
      </c>
      <c r="BS57" s="20">
        <v>0</v>
      </c>
      <c r="BT57" s="26">
        <v>0</v>
      </c>
      <c r="BU57" s="26">
        <v>41373.704723473398</v>
      </c>
      <c r="BV57" s="26">
        <v>0</v>
      </c>
      <c r="BW57" s="46">
        <f t="shared" si="9"/>
        <v>41373.704723473398</v>
      </c>
      <c r="BX57" s="27">
        <v>206736.92414756905</v>
      </c>
      <c r="BY57" s="27">
        <v>0</v>
      </c>
      <c r="BZ57" s="27">
        <v>0</v>
      </c>
      <c r="CA57" s="27">
        <v>0</v>
      </c>
      <c r="CB57" s="46">
        <f t="shared" si="10"/>
        <v>206736.92414756905</v>
      </c>
      <c r="CC57" s="21">
        <v>9500000</v>
      </c>
      <c r="CD57" s="21">
        <v>0</v>
      </c>
      <c r="CE57" s="46">
        <f t="shared" si="11"/>
        <v>9500000</v>
      </c>
      <c r="CF57" s="23">
        <f t="shared" si="12"/>
        <v>13197029.418273686</v>
      </c>
      <c r="CG57" s="23">
        <f t="shared" si="13"/>
        <v>62779876.062125057</v>
      </c>
      <c r="CI57" s="51">
        <f t="shared" si="14"/>
        <v>32601165.551999997</v>
      </c>
      <c r="CJ57" s="51">
        <f t="shared" si="15"/>
        <v>16981681.091851357</v>
      </c>
      <c r="CK57" s="51">
        <f t="shared" si="16"/>
        <v>13197029.418273686</v>
      </c>
      <c r="CL57" s="51">
        <f t="shared" si="17"/>
        <v>0</v>
      </c>
      <c r="CM57" s="29"/>
    </row>
    <row r="58" spans="1:91" s="28" customFormat="1">
      <c r="A58" s="19">
        <v>556</v>
      </c>
      <c r="B58" s="19" t="s">
        <v>164</v>
      </c>
      <c r="C58" s="20">
        <v>0</v>
      </c>
      <c r="D58" s="20">
        <v>0</v>
      </c>
      <c r="E58" s="20">
        <v>85710.695999999996</v>
      </c>
      <c r="F58" s="20">
        <v>36161.616000000002</v>
      </c>
      <c r="G58" s="20">
        <v>876210.27461626357</v>
      </c>
      <c r="H58" s="20">
        <v>120578.86277741032</v>
      </c>
      <c r="I58" s="20">
        <v>138552.35999999999</v>
      </c>
      <c r="J58" s="20">
        <v>1183138.416</v>
      </c>
      <c r="K58" s="20">
        <v>30836.08248176784</v>
      </c>
      <c r="L58" s="20">
        <v>192572.79891514915</v>
      </c>
      <c r="M58" s="20">
        <v>334046.87599999999</v>
      </c>
      <c r="N58" s="20">
        <v>9955210.1439999994</v>
      </c>
      <c r="O58" s="20">
        <v>634588.05599999998</v>
      </c>
      <c r="P58" s="20">
        <v>2845429.2719999999</v>
      </c>
      <c r="Q58" s="20">
        <v>93000</v>
      </c>
      <c r="R58" s="20">
        <v>24336</v>
      </c>
      <c r="S58" s="20">
        <v>734609.14963127626</v>
      </c>
      <c r="T58" s="20">
        <v>276341.06739914138</v>
      </c>
      <c r="U58" s="20">
        <v>131576.66859930157</v>
      </c>
      <c r="V58" s="20">
        <v>22990.625069194659</v>
      </c>
      <c r="W58" s="20">
        <v>914016.0000014673</v>
      </c>
      <c r="X58" s="20">
        <v>19695.806716945848</v>
      </c>
      <c r="Y58" s="20">
        <v>28120.485924120985</v>
      </c>
      <c r="Z58" s="20">
        <v>27673.593391978298</v>
      </c>
      <c r="AA58" s="46">
        <f t="shared" si="0"/>
        <v>55794.079316099283</v>
      </c>
      <c r="AB58" s="20">
        <v>0</v>
      </c>
      <c r="AC58" s="20">
        <v>36148.348648068932</v>
      </c>
      <c r="AD58" s="20">
        <v>14668.147709799621</v>
      </c>
      <c r="AE58" s="20">
        <v>33648.437231113123</v>
      </c>
      <c r="AF58" s="45">
        <f t="shared" si="1"/>
        <v>84464.933588981687</v>
      </c>
      <c r="AG58" s="20">
        <v>0</v>
      </c>
      <c r="AH58" s="22">
        <v>0</v>
      </c>
      <c r="AI58" s="20">
        <v>4989.3209714044569</v>
      </c>
      <c r="AJ58" s="20">
        <v>0</v>
      </c>
      <c r="AK58" s="20">
        <v>7474.0428581368496</v>
      </c>
      <c r="AL58" s="20">
        <v>31477.669785563663</v>
      </c>
      <c r="AM58" s="45">
        <f t="shared" si="2"/>
        <v>38951.712643700514</v>
      </c>
      <c r="AN58" s="20">
        <v>17965.669217378381</v>
      </c>
      <c r="AO58" s="20">
        <v>37924.666350317442</v>
      </c>
      <c r="AP58" s="20">
        <v>146016</v>
      </c>
      <c r="AQ58" s="20">
        <v>142522.03601496608</v>
      </c>
      <c r="AR58" s="20">
        <v>37508.427173663214</v>
      </c>
      <c r="AS58" s="20">
        <v>15955.092749378442</v>
      </c>
      <c r="AT58" s="20">
        <v>18202.822603085588</v>
      </c>
      <c r="AU58" s="46">
        <f t="shared" si="3"/>
        <v>34157.915352464028</v>
      </c>
      <c r="AV58" s="20">
        <v>170611.32061606817</v>
      </c>
      <c r="AW58" s="20">
        <v>0</v>
      </c>
      <c r="AX58" s="20">
        <v>0</v>
      </c>
      <c r="AY58" s="20">
        <v>62955.339571127326</v>
      </c>
      <c r="AZ58" s="45">
        <f t="shared" si="4"/>
        <v>233566.66018719549</v>
      </c>
      <c r="BA58" s="20">
        <v>22000</v>
      </c>
      <c r="BB58" s="20">
        <v>0</v>
      </c>
      <c r="BC58" s="20">
        <v>0</v>
      </c>
      <c r="BD58" s="20">
        <v>0</v>
      </c>
      <c r="BE58" s="20">
        <v>268400</v>
      </c>
      <c r="BF58" s="20">
        <v>281551</v>
      </c>
      <c r="BG58" s="23">
        <f t="shared" si="5"/>
        <v>20055413.19302408</v>
      </c>
      <c r="BH58" s="24">
        <v>1198876.0037199478</v>
      </c>
      <c r="BI58" s="24">
        <v>157388.18603087717</v>
      </c>
      <c r="BJ58" s="46">
        <f t="shared" si="6"/>
        <v>1356264.1897508251</v>
      </c>
      <c r="BK58" s="20">
        <v>585414.21127575974</v>
      </c>
      <c r="BL58" s="20">
        <v>188866.01871338201</v>
      </c>
      <c r="BM58" s="46">
        <f t="shared" si="7"/>
        <v>774280.22998914169</v>
      </c>
      <c r="BN58" s="25">
        <v>422629.1</v>
      </c>
      <c r="BO58" s="25"/>
      <c r="BP58" s="20">
        <v>0</v>
      </c>
      <c r="BQ58" s="20">
        <v>0</v>
      </c>
      <c r="BR58" s="46">
        <f t="shared" si="8"/>
        <v>0</v>
      </c>
      <c r="BS58" s="20">
        <v>209384.57617223097</v>
      </c>
      <c r="BT58" s="26">
        <v>0</v>
      </c>
      <c r="BU58" s="26">
        <v>35804.846438315202</v>
      </c>
      <c r="BV58" s="26">
        <v>377732.03742676403</v>
      </c>
      <c r="BW58" s="46">
        <f t="shared" si="9"/>
        <v>413536.88386507926</v>
      </c>
      <c r="BX58" s="27">
        <v>169819.61626407452</v>
      </c>
      <c r="BY58" s="27">
        <v>0</v>
      </c>
      <c r="BZ58" s="27">
        <v>0</v>
      </c>
      <c r="CA58" s="27">
        <v>330515.53274841845</v>
      </c>
      <c r="CB58" s="46">
        <f t="shared" si="10"/>
        <v>500335.14901249297</v>
      </c>
      <c r="CC58" s="21">
        <v>0</v>
      </c>
      <c r="CD58" s="21">
        <v>472165.04678345495</v>
      </c>
      <c r="CE58" s="46">
        <f t="shared" si="11"/>
        <v>472165.04678345495</v>
      </c>
      <c r="CF58" s="23">
        <f t="shared" si="12"/>
        <v>4148595.1755732251</v>
      </c>
      <c r="CG58" s="23">
        <f t="shared" si="13"/>
        <v>24204008.368597306</v>
      </c>
      <c r="CI58" s="51">
        <f t="shared" si="14"/>
        <v>15354317.124</v>
      </c>
      <c r="CJ58" s="51">
        <f t="shared" si="15"/>
        <v>4701096.0690240897</v>
      </c>
      <c r="CK58" s="51">
        <f t="shared" si="16"/>
        <v>3939210.5994009944</v>
      </c>
      <c r="CL58" s="51">
        <f t="shared" si="17"/>
        <v>209384.57617223097</v>
      </c>
      <c r="CM58" s="29"/>
    </row>
    <row r="59" spans="1:91" s="28" customFormat="1">
      <c r="A59" s="19">
        <v>557</v>
      </c>
      <c r="B59" s="19" t="s">
        <v>165</v>
      </c>
      <c r="C59" s="20">
        <v>0</v>
      </c>
      <c r="D59" s="20">
        <v>0</v>
      </c>
      <c r="E59" s="20">
        <v>218808.6</v>
      </c>
      <c r="F59" s="20">
        <v>465764.96</v>
      </c>
      <c r="G59" s="20">
        <v>396057.97551276477</v>
      </c>
      <c r="H59" s="20">
        <v>145577.2546210525</v>
      </c>
      <c r="I59" s="20">
        <v>51793.523999999998</v>
      </c>
      <c r="J59" s="20">
        <v>1182259.9080000001</v>
      </c>
      <c r="K59" s="20">
        <v>0</v>
      </c>
      <c r="L59" s="20">
        <v>0</v>
      </c>
      <c r="M59" s="20">
        <v>197413.71599999999</v>
      </c>
      <c r="N59" s="20">
        <v>6297477.8880000003</v>
      </c>
      <c r="O59" s="20">
        <v>1314957.8400000001</v>
      </c>
      <c r="P59" s="20">
        <v>1799574.7439999999</v>
      </c>
      <c r="Q59" s="20">
        <v>121928.796</v>
      </c>
      <c r="R59" s="20">
        <v>24336</v>
      </c>
      <c r="S59" s="20">
        <v>787024.8021153959</v>
      </c>
      <c r="T59" s="20">
        <v>152712.36288735195</v>
      </c>
      <c r="U59" s="20">
        <v>153622.94892114153</v>
      </c>
      <c r="V59" s="20">
        <v>23267.965336641246</v>
      </c>
      <c r="W59" s="20">
        <v>916872.00000147184</v>
      </c>
      <c r="X59" s="20">
        <v>12001.624946422009</v>
      </c>
      <c r="Y59" s="20">
        <v>28120.485924120985</v>
      </c>
      <c r="Z59" s="20">
        <v>4374.4305226726765</v>
      </c>
      <c r="AA59" s="46">
        <f t="shared" si="0"/>
        <v>32494.916446793661</v>
      </c>
      <c r="AB59" s="20">
        <v>0</v>
      </c>
      <c r="AC59" s="20">
        <v>24345.126326780628</v>
      </c>
      <c r="AD59" s="20">
        <v>10872.08540897648</v>
      </c>
      <c r="AE59" s="20">
        <v>17497.723377310034</v>
      </c>
      <c r="AF59" s="45">
        <f t="shared" si="1"/>
        <v>52714.935113067142</v>
      </c>
      <c r="AG59" s="20">
        <v>0</v>
      </c>
      <c r="AH59" s="22">
        <v>0</v>
      </c>
      <c r="AI59" s="20">
        <v>16873.091991350226</v>
      </c>
      <c r="AJ59" s="20">
        <v>0</v>
      </c>
      <c r="AK59" s="20">
        <v>6363.7650799556041</v>
      </c>
      <c r="AL59" s="20">
        <v>8748.8618322870971</v>
      </c>
      <c r="AM59" s="45">
        <f t="shared" si="2"/>
        <v>15112.6269122427</v>
      </c>
      <c r="AN59" s="20">
        <v>10947.366967860318</v>
      </c>
      <c r="AO59" s="20">
        <v>31082.224869852118</v>
      </c>
      <c r="AP59" s="20">
        <v>136281.60000000001</v>
      </c>
      <c r="AQ59" s="20">
        <v>109315.37116113894</v>
      </c>
      <c r="AR59" s="20">
        <v>22855.731767573649</v>
      </c>
      <c r="AS59" s="20">
        <v>16030.455201676985</v>
      </c>
      <c r="AT59" s="20">
        <v>18296.262225474311</v>
      </c>
      <c r="AU59" s="46">
        <f t="shared" si="3"/>
        <v>34326.717427151292</v>
      </c>
      <c r="AV59" s="20">
        <v>62650.852898197845</v>
      </c>
      <c r="AW59" s="20">
        <v>0</v>
      </c>
      <c r="AX59" s="20">
        <v>0</v>
      </c>
      <c r="AY59" s="20">
        <v>8748.8618322870971</v>
      </c>
      <c r="AZ59" s="45">
        <f t="shared" si="4"/>
        <v>71399.714730484935</v>
      </c>
      <c r="BA59" s="20">
        <v>0</v>
      </c>
      <c r="BB59" s="20">
        <v>0</v>
      </c>
      <c r="BC59" s="20">
        <v>6000</v>
      </c>
      <c r="BD59" s="20">
        <v>0</v>
      </c>
      <c r="BE59" s="20">
        <v>134200</v>
      </c>
      <c r="BF59" s="20">
        <v>0</v>
      </c>
      <c r="BG59" s="23">
        <f t="shared" si="5"/>
        <v>14935057.207729757</v>
      </c>
      <c r="BH59" s="24">
        <v>364823.0011319957</v>
      </c>
      <c r="BI59" s="24">
        <v>209972.68004018167</v>
      </c>
      <c r="BJ59" s="46">
        <f t="shared" si="6"/>
        <v>574795.68117217743</v>
      </c>
      <c r="BK59" s="20">
        <v>455858.9137278088</v>
      </c>
      <c r="BL59" s="20">
        <v>13123.292354959776</v>
      </c>
      <c r="BM59" s="46">
        <f t="shared" si="7"/>
        <v>468982.20608276856</v>
      </c>
      <c r="BN59" s="25">
        <v>666808.19999999995</v>
      </c>
      <c r="BO59" s="25"/>
      <c r="BP59" s="20">
        <v>0</v>
      </c>
      <c r="BQ59" s="20">
        <v>0</v>
      </c>
      <c r="BR59" s="46">
        <f t="shared" si="8"/>
        <v>0</v>
      </c>
      <c r="BS59" s="20">
        <v>180108.00543302647</v>
      </c>
      <c r="BT59" s="26">
        <v>0</v>
      </c>
      <c r="BU59" s="26">
        <v>21942.642463370215</v>
      </c>
      <c r="BV59" s="26">
        <v>236219.26553704296</v>
      </c>
      <c r="BW59" s="46">
        <f t="shared" si="9"/>
        <v>258161.90800041318</v>
      </c>
      <c r="BX59" s="27">
        <v>206736.92414756905</v>
      </c>
      <c r="BY59" s="27">
        <v>0</v>
      </c>
      <c r="BZ59" s="27">
        <v>239186.31599999999</v>
      </c>
      <c r="CA59" s="27">
        <v>262465.85103390424</v>
      </c>
      <c r="CB59" s="46">
        <f t="shared" si="10"/>
        <v>708389.09118147334</v>
      </c>
      <c r="CC59" s="21">
        <v>0</v>
      </c>
      <c r="CD59" s="21">
        <v>113735.20224584879</v>
      </c>
      <c r="CE59" s="46">
        <f t="shared" si="11"/>
        <v>113735.20224584879</v>
      </c>
      <c r="CF59" s="23">
        <f t="shared" si="12"/>
        <v>2970980.2941157077</v>
      </c>
      <c r="CG59" s="23">
        <f t="shared" si="13"/>
        <v>17906037.501845464</v>
      </c>
      <c r="CI59" s="51">
        <f t="shared" si="14"/>
        <v>11126024.016000001</v>
      </c>
      <c r="CJ59" s="51">
        <f t="shared" si="15"/>
        <v>3809033.191729757</v>
      </c>
      <c r="CK59" s="51">
        <f t="shared" si="16"/>
        <v>2790872.288682681</v>
      </c>
      <c r="CL59" s="51">
        <f t="shared" si="17"/>
        <v>180108.00543302647</v>
      </c>
      <c r="CM59" s="29"/>
    </row>
    <row r="60" spans="1:91" s="28" customFormat="1">
      <c r="A60" s="19">
        <v>558</v>
      </c>
      <c r="B60" s="19" t="s">
        <v>166</v>
      </c>
      <c r="C60" s="20">
        <v>0</v>
      </c>
      <c r="D60" s="20">
        <v>0</v>
      </c>
      <c r="E60" s="20">
        <v>305736.27600000001</v>
      </c>
      <c r="F60" s="20">
        <v>417501.10700000002</v>
      </c>
      <c r="G60" s="20">
        <v>560197.51286122575</v>
      </c>
      <c r="H60" s="20">
        <v>399958.3205389037</v>
      </c>
      <c r="I60" s="20">
        <v>176025.16699999999</v>
      </c>
      <c r="J60" s="20">
        <v>1372259.304</v>
      </c>
      <c r="K60" s="20">
        <v>0</v>
      </c>
      <c r="L60" s="20">
        <v>0</v>
      </c>
      <c r="M60" s="20">
        <v>278695.23599999998</v>
      </c>
      <c r="N60" s="20">
        <v>6464556.648</v>
      </c>
      <c r="O60" s="20">
        <v>2045910.36</v>
      </c>
      <c r="P60" s="20">
        <v>1660875.6359999999</v>
      </c>
      <c r="Q60" s="20">
        <v>108001.60799999999</v>
      </c>
      <c r="R60" s="20">
        <v>24336</v>
      </c>
      <c r="S60" s="20">
        <v>467546.32342873979</v>
      </c>
      <c r="T60" s="20">
        <v>157749.24832427572</v>
      </c>
      <c r="U60" s="20">
        <v>0</v>
      </c>
      <c r="V60" s="20">
        <v>285685.29817155405</v>
      </c>
      <c r="W60" s="20">
        <v>751281.00000120595</v>
      </c>
      <c r="X60" s="20">
        <v>13591.323085515565</v>
      </c>
      <c r="Y60" s="20">
        <v>28120.485924120985</v>
      </c>
      <c r="Z60" s="20">
        <v>0</v>
      </c>
      <c r="AA60" s="46">
        <f t="shared" si="0"/>
        <v>28120.485924120985</v>
      </c>
      <c r="AB60" s="20">
        <v>0</v>
      </c>
      <c r="AC60" s="20">
        <v>28362.267638626574</v>
      </c>
      <c r="AD60" s="20">
        <v>12155.548333583945</v>
      </c>
      <c r="AE60" s="20">
        <v>0</v>
      </c>
      <c r="AF60" s="45">
        <f t="shared" si="1"/>
        <v>40517.815972210519</v>
      </c>
      <c r="AG60" s="20">
        <v>9195.8333000000002</v>
      </c>
      <c r="AH60" s="22">
        <v>0</v>
      </c>
      <c r="AI60" s="20">
        <v>3442.9396203077495</v>
      </c>
      <c r="AJ60" s="20">
        <v>0</v>
      </c>
      <c r="AK60" s="20">
        <v>4282.0334958579269</v>
      </c>
      <c r="AL60" s="20">
        <v>0</v>
      </c>
      <c r="AM60" s="45">
        <f t="shared" si="2"/>
        <v>4282.0334958579269</v>
      </c>
      <c r="AN60" s="20">
        <v>12397.42135420157</v>
      </c>
      <c r="AO60" s="20">
        <v>34318.338361941132</v>
      </c>
      <c r="AP60" s="20">
        <v>91852.800000000003</v>
      </c>
      <c r="AQ60" s="20">
        <v>149208.81606354238</v>
      </c>
      <c r="AR60" s="20">
        <v>25883.131342275847</v>
      </c>
      <c r="AS60" s="20">
        <v>23189.88817003851</v>
      </c>
      <c r="AT60" s="20">
        <v>27173.026352402801</v>
      </c>
      <c r="AU60" s="46">
        <f t="shared" si="3"/>
        <v>50362.914522441308</v>
      </c>
      <c r="AV60" s="20">
        <v>50338.523573244405</v>
      </c>
      <c r="AW60" s="20">
        <v>0</v>
      </c>
      <c r="AX60" s="20">
        <v>0</v>
      </c>
      <c r="AY60" s="20">
        <v>0</v>
      </c>
      <c r="AZ60" s="45">
        <f t="shared" si="4"/>
        <v>50338.523573244405</v>
      </c>
      <c r="BA60" s="20">
        <v>22000</v>
      </c>
      <c r="BB60" s="20">
        <v>0</v>
      </c>
      <c r="BC60" s="20">
        <v>0</v>
      </c>
      <c r="BD60" s="20">
        <v>0</v>
      </c>
      <c r="BE60" s="20">
        <v>0</v>
      </c>
      <c r="BF60" s="20">
        <v>272758</v>
      </c>
      <c r="BG60" s="23">
        <f t="shared" si="5"/>
        <v>16284585.421941558</v>
      </c>
      <c r="BH60" s="24">
        <v>446484.00138537865</v>
      </c>
      <c r="BI60" s="24">
        <v>0</v>
      </c>
      <c r="BJ60" s="46">
        <f t="shared" si="6"/>
        <v>446484.00138537865</v>
      </c>
      <c r="BK60" s="20">
        <v>600616.16729945131</v>
      </c>
      <c r="BL60" s="20">
        <v>0</v>
      </c>
      <c r="BM60" s="46">
        <f t="shared" si="7"/>
        <v>600616.16729945131</v>
      </c>
      <c r="BN60" s="25">
        <v>0</v>
      </c>
      <c r="BO60" s="25"/>
      <c r="BP60" s="20">
        <v>0</v>
      </c>
      <c r="BQ60" s="20">
        <v>0</v>
      </c>
      <c r="BR60" s="46">
        <f t="shared" si="8"/>
        <v>0</v>
      </c>
      <c r="BS60" s="20">
        <v>0</v>
      </c>
      <c r="BT60" s="26">
        <v>0</v>
      </c>
      <c r="BU60" s="26">
        <v>34380.857561125835</v>
      </c>
      <c r="BV60" s="26">
        <v>0</v>
      </c>
      <c r="BW60" s="46">
        <f t="shared" si="9"/>
        <v>34380.857561125835</v>
      </c>
      <c r="BX60" s="27">
        <v>206736.92414756905</v>
      </c>
      <c r="BY60" s="27">
        <v>0</v>
      </c>
      <c r="BZ60" s="27">
        <v>0</v>
      </c>
      <c r="CA60" s="27">
        <v>0</v>
      </c>
      <c r="CB60" s="46">
        <f t="shared" si="10"/>
        <v>206736.92414756905</v>
      </c>
      <c r="CC60" s="21">
        <v>0</v>
      </c>
      <c r="CD60" s="21">
        <v>0</v>
      </c>
      <c r="CE60" s="46">
        <f t="shared" si="11"/>
        <v>0</v>
      </c>
      <c r="CF60" s="23">
        <f t="shared" si="12"/>
        <v>1288217.950393525</v>
      </c>
      <c r="CG60" s="23">
        <f t="shared" si="13"/>
        <v>17572803.372335084</v>
      </c>
      <c r="CI60" s="51">
        <f t="shared" si="14"/>
        <v>12222512.759</v>
      </c>
      <c r="CJ60" s="51">
        <f t="shared" si="15"/>
        <v>4062072.6629415643</v>
      </c>
      <c r="CK60" s="51">
        <f t="shared" si="16"/>
        <v>1288217.950393525</v>
      </c>
      <c r="CL60" s="51">
        <f t="shared" si="17"/>
        <v>0</v>
      </c>
      <c r="CM60" s="29"/>
    </row>
    <row r="61" spans="1:91" s="28" customFormat="1">
      <c r="A61" s="19">
        <v>559</v>
      </c>
      <c r="B61" s="19" t="s">
        <v>167</v>
      </c>
      <c r="C61" s="20">
        <v>0</v>
      </c>
      <c r="D61" s="20">
        <v>0</v>
      </c>
      <c r="E61" s="20">
        <v>9729.768</v>
      </c>
      <c r="F61" s="20">
        <v>231909.74400000001</v>
      </c>
      <c r="G61" s="20">
        <v>417745.12867526792</v>
      </c>
      <c r="H61" s="20">
        <v>60769.682774705761</v>
      </c>
      <c r="I61" s="20">
        <v>80846.448000000004</v>
      </c>
      <c r="J61" s="20">
        <v>1049467.1640000001</v>
      </c>
      <c r="K61" s="20">
        <v>16754.785712718254</v>
      </c>
      <c r="L61" s="20">
        <v>135729.02092212319</v>
      </c>
      <c r="M61" s="20">
        <v>58273.307999999997</v>
      </c>
      <c r="N61" s="20">
        <v>2694375.1919999998</v>
      </c>
      <c r="O61" s="20">
        <v>216309.552</v>
      </c>
      <c r="P61" s="20">
        <v>1272140.352</v>
      </c>
      <c r="Q61" s="20">
        <v>114168.504</v>
      </c>
      <c r="R61" s="20">
        <v>24336</v>
      </c>
      <c r="S61" s="20">
        <v>279281.20915538498</v>
      </c>
      <c r="T61" s="20">
        <v>234457.43023878968</v>
      </c>
      <c r="U61" s="20">
        <v>131576.66859930157</v>
      </c>
      <c r="V61" s="20">
        <v>32158.56732367272</v>
      </c>
      <c r="W61" s="20">
        <v>179136.00000028757</v>
      </c>
      <c r="X61" s="20">
        <v>17914.707948498646</v>
      </c>
      <c r="Y61" s="20">
        <v>28120.485924120985</v>
      </c>
      <c r="Z61" s="20">
        <v>19485.823384444102</v>
      </c>
      <c r="AA61" s="46">
        <f t="shared" si="0"/>
        <v>47606.309308565091</v>
      </c>
      <c r="AB61" s="20">
        <v>0</v>
      </c>
      <c r="AC61" s="20">
        <v>36284.405969252606</v>
      </c>
      <c r="AD61" s="20">
        <v>5778.9785652960545</v>
      </c>
      <c r="AE61" s="20">
        <v>38971.646136331678</v>
      </c>
      <c r="AF61" s="45">
        <f t="shared" si="1"/>
        <v>81035.03067088034</v>
      </c>
      <c r="AG61" s="20">
        <v>0</v>
      </c>
      <c r="AH61" s="22">
        <v>0</v>
      </c>
      <c r="AI61" s="20">
        <v>4538.134911078705</v>
      </c>
      <c r="AJ61" s="20">
        <v>0</v>
      </c>
      <c r="AK61" s="20">
        <v>7967.7307595045622</v>
      </c>
      <c r="AL61" s="20">
        <v>97429.115348337029</v>
      </c>
      <c r="AM61" s="45">
        <f t="shared" si="2"/>
        <v>105396.84610784159</v>
      </c>
      <c r="AN61" s="20">
        <v>16341.027395021772</v>
      </c>
      <c r="AO61" s="20">
        <v>16907.2862213517</v>
      </c>
      <c r="AP61" s="20">
        <v>149260.79999999999</v>
      </c>
      <c r="AQ61" s="20">
        <v>102407.41533388293</v>
      </c>
      <c r="AR61" s="20">
        <v>34116.526836424193</v>
      </c>
      <c r="AS61" s="20">
        <v>9323.1969471067114</v>
      </c>
      <c r="AT61" s="20">
        <v>9980.1358328781425</v>
      </c>
      <c r="AU61" s="46">
        <f t="shared" si="3"/>
        <v>19303.332779984856</v>
      </c>
      <c r="AV61" s="20">
        <v>127412.46089349095</v>
      </c>
      <c r="AW61" s="20">
        <v>0</v>
      </c>
      <c r="AX61" s="20">
        <v>0</v>
      </c>
      <c r="AY61" s="20">
        <v>77943.291963892916</v>
      </c>
      <c r="AZ61" s="45">
        <f t="shared" si="4"/>
        <v>205355.75285738386</v>
      </c>
      <c r="BA61" s="20">
        <v>22000</v>
      </c>
      <c r="BB61" s="20">
        <v>886516.12589511136</v>
      </c>
      <c r="BC61" s="20">
        <v>0</v>
      </c>
      <c r="BD61" s="20">
        <v>0</v>
      </c>
      <c r="BE61" s="20">
        <v>134200</v>
      </c>
      <c r="BF61" s="20">
        <v>0</v>
      </c>
      <c r="BG61" s="23">
        <f t="shared" si="5"/>
        <v>9082063.8216682784</v>
      </c>
      <c r="BH61" s="24">
        <v>470907.00146115985</v>
      </c>
      <c r="BI61" s="24">
        <v>292287.34604501107</v>
      </c>
      <c r="BJ61" s="46">
        <f t="shared" si="6"/>
        <v>763194.34750617086</v>
      </c>
      <c r="BK61" s="20">
        <v>666909.64060236001</v>
      </c>
      <c r="BL61" s="20">
        <v>155886.58471472759</v>
      </c>
      <c r="BM61" s="46">
        <f t="shared" si="7"/>
        <v>822796.22531708761</v>
      </c>
      <c r="BN61" s="25">
        <v>0</v>
      </c>
      <c r="BO61" s="25"/>
      <c r="BP61" s="20">
        <v>0</v>
      </c>
      <c r="BQ61" s="20">
        <v>0</v>
      </c>
      <c r="BR61" s="46">
        <f t="shared" si="8"/>
        <v>0</v>
      </c>
      <c r="BS61" s="20">
        <v>0</v>
      </c>
      <c r="BT61" s="26">
        <v>0</v>
      </c>
      <c r="BU61" s="26">
        <v>31493.760909204062</v>
      </c>
      <c r="BV61" s="26">
        <v>545603.04610807565</v>
      </c>
      <c r="BW61" s="46">
        <f t="shared" si="9"/>
        <v>577096.80701727967</v>
      </c>
      <c r="BX61" s="27">
        <v>169819.61626407452</v>
      </c>
      <c r="BY61" s="27">
        <v>0</v>
      </c>
      <c r="BZ61" s="27">
        <v>0</v>
      </c>
      <c r="CA61" s="27">
        <v>292287.34604501107</v>
      </c>
      <c r="CB61" s="46">
        <f t="shared" si="10"/>
        <v>462106.96230908559</v>
      </c>
      <c r="CC61" s="21">
        <v>0</v>
      </c>
      <c r="CD61" s="21">
        <v>428688.10737529455</v>
      </c>
      <c r="CE61" s="46">
        <f t="shared" si="11"/>
        <v>428688.10737529455</v>
      </c>
      <c r="CF61" s="23">
        <f t="shared" si="12"/>
        <v>3053882.4495249186</v>
      </c>
      <c r="CG61" s="23">
        <f t="shared" si="13"/>
        <v>12135946.271193197</v>
      </c>
      <c r="CI61" s="51">
        <f t="shared" si="14"/>
        <v>5659177.3199999994</v>
      </c>
      <c r="CJ61" s="51">
        <f t="shared" si="15"/>
        <v>3422886.5016682767</v>
      </c>
      <c r="CK61" s="51">
        <f t="shared" si="16"/>
        <v>3053882.4495249186</v>
      </c>
      <c r="CL61" s="51">
        <f t="shared" si="17"/>
        <v>0</v>
      </c>
      <c r="CM61" s="29"/>
    </row>
    <row r="62" spans="1:91" s="28" customFormat="1">
      <c r="A62" s="19">
        <v>560</v>
      </c>
      <c r="B62" s="19" t="s">
        <v>168</v>
      </c>
      <c r="C62" s="20">
        <v>0</v>
      </c>
      <c r="D62" s="20">
        <v>0</v>
      </c>
      <c r="E62" s="20">
        <v>86818.716</v>
      </c>
      <c r="F62" s="20">
        <v>971582.16399999999</v>
      </c>
      <c r="G62" s="20">
        <v>1020895.7797439189</v>
      </c>
      <c r="H62" s="20">
        <v>208370.84600476761</v>
      </c>
      <c r="I62" s="20">
        <v>393585.66</v>
      </c>
      <c r="J62" s="20">
        <v>996517.47600000002</v>
      </c>
      <c r="K62" s="20">
        <v>0</v>
      </c>
      <c r="L62" s="20">
        <v>0</v>
      </c>
      <c r="M62" s="20">
        <v>334439.424</v>
      </c>
      <c r="N62" s="20">
        <v>8965730.3159999996</v>
      </c>
      <c r="O62" s="20">
        <v>1880651.2679999999</v>
      </c>
      <c r="P62" s="20">
        <v>2766886.32</v>
      </c>
      <c r="Q62" s="20">
        <v>289912.89600000001</v>
      </c>
      <c r="R62" s="20">
        <v>24336</v>
      </c>
      <c r="S62" s="20">
        <v>776444.31131052738</v>
      </c>
      <c r="T62" s="20">
        <v>285184.37761992938</v>
      </c>
      <c r="U62" s="20">
        <v>0</v>
      </c>
      <c r="V62" s="20">
        <v>42262.77695638677</v>
      </c>
      <c r="W62" s="20">
        <v>859089.00000137906</v>
      </c>
      <c r="X62" s="20">
        <v>20797.996863895754</v>
      </c>
      <c r="Y62" s="20">
        <v>28120.485924120985</v>
      </c>
      <c r="Z62" s="20">
        <v>0</v>
      </c>
      <c r="AA62" s="46">
        <f t="shared" si="0"/>
        <v>28120.485924120985</v>
      </c>
      <c r="AB62" s="20">
        <v>0</v>
      </c>
      <c r="AC62" s="20">
        <v>39938.642893905497</v>
      </c>
      <c r="AD62" s="20">
        <v>15320.065385790718</v>
      </c>
      <c r="AE62" s="20">
        <v>0</v>
      </c>
      <c r="AF62" s="45">
        <f t="shared" si="1"/>
        <v>55258.708279696213</v>
      </c>
      <c r="AG62" s="20">
        <v>0</v>
      </c>
      <c r="AH62" s="22">
        <v>0</v>
      </c>
      <c r="AI62" s="20">
        <v>5268.5266162243342</v>
      </c>
      <c r="AJ62" s="20">
        <v>0</v>
      </c>
      <c r="AK62" s="20">
        <v>8442.7556646008925</v>
      </c>
      <c r="AL62" s="20">
        <v>0</v>
      </c>
      <c r="AM62" s="45">
        <f t="shared" si="2"/>
        <v>8442.7556646008925</v>
      </c>
      <c r="AN62" s="20">
        <v>18971.039745193259</v>
      </c>
      <c r="AO62" s="20">
        <v>42436.628976492408</v>
      </c>
      <c r="AP62" s="20">
        <v>155750.39999999999</v>
      </c>
      <c r="AQ62" s="20">
        <v>218145.97349229502</v>
      </c>
      <c r="AR62" s="20">
        <v>39607.42314029354</v>
      </c>
      <c r="AS62" s="20">
        <v>26656.560975771459</v>
      </c>
      <c r="AT62" s="20">
        <v>31471.248982283963</v>
      </c>
      <c r="AU62" s="46">
        <f t="shared" si="3"/>
        <v>58127.809958055426</v>
      </c>
      <c r="AV62" s="20">
        <v>109153.64205290693</v>
      </c>
      <c r="AW62" s="20">
        <v>0</v>
      </c>
      <c r="AX62" s="20">
        <v>0</v>
      </c>
      <c r="AY62" s="20">
        <v>0</v>
      </c>
      <c r="AZ62" s="45">
        <f t="shared" si="4"/>
        <v>109153.64205290693</v>
      </c>
      <c r="BA62" s="20">
        <v>22000</v>
      </c>
      <c r="BB62" s="20">
        <v>0</v>
      </c>
      <c r="BC62" s="20">
        <v>0</v>
      </c>
      <c r="BD62" s="20">
        <v>98000</v>
      </c>
      <c r="BE62" s="20">
        <v>0</v>
      </c>
      <c r="BF62" s="20">
        <v>149479.42499999999</v>
      </c>
      <c r="BG62" s="23">
        <f t="shared" si="5"/>
        <v>20932268.14735068</v>
      </c>
      <c r="BH62" s="24">
        <v>599922.00186147564</v>
      </c>
      <c r="BI62" s="24">
        <v>0</v>
      </c>
      <c r="BJ62" s="46">
        <f t="shared" si="6"/>
        <v>599922.00186147564</v>
      </c>
      <c r="BK62" s="20">
        <v>673530.24201583257</v>
      </c>
      <c r="BL62" s="20">
        <v>0</v>
      </c>
      <c r="BM62" s="46">
        <f t="shared" si="7"/>
        <v>673530.24201583257</v>
      </c>
      <c r="BN62" s="25">
        <v>0</v>
      </c>
      <c r="BO62" s="25"/>
      <c r="BP62" s="20">
        <v>0</v>
      </c>
      <c r="BQ62" s="20">
        <v>0</v>
      </c>
      <c r="BR62" s="46">
        <f t="shared" si="8"/>
        <v>0</v>
      </c>
      <c r="BS62" s="20">
        <v>0</v>
      </c>
      <c r="BT62" s="26">
        <v>0</v>
      </c>
      <c r="BU62" s="26">
        <v>34018.260458284254</v>
      </c>
      <c r="BV62" s="26">
        <v>0</v>
      </c>
      <c r="BW62" s="46">
        <f t="shared" si="9"/>
        <v>34018.260458284254</v>
      </c>
      <c r="BX62" s="27">
        <v>206736.92414756905</v>
      </c>
      <c r="BY62" s="27">
        <v>0</v>
      </c>
      <c r="BZ62" s="27">
        <v>0</v>
      </c>
      <c r="CA62" s="27">
        <v>0</v>
      </c>
      <c r="CB62" s="46">
        <f t="shared" si="10"/>
        <v>206736.92414756905</v>
      </c>
      <c r="CC62" s="21">
        <v>0</v>
      </c>
      <c r="CD62" s="21">
        <v>0</v>
      </c>
      <c r="CE62" s="46">
        <f t="shared" si="11"/>
        <v>0</v>
      </c>
      <c r="CF62" s="23">
        <f t="shared" si="12"/>
        <v>1514207.4284831616</v>
      </c>
      <c r="CG62" s="23">
        <f t="shared" si="13"/>
        <v>22446475.575833842</v>
      </c>
      <c r="CI62" s="51">
        <f t="shared" si="14"/>
        <v>15807809.76</v>
      </c>
      <c r="CJ62" s="51">
        <f t="shared" si="15"/>
        <v>5124458.3873506831</v>
      </c>
      <c r="CK62" s="51">
        <f t="shared" si="16"/>
        <v>1514207.4284831616</v>
      </c>
      <c r="CL62" s="51">
        <f t="shared" si="17"/>
        <v>0</v>
      </c>
      <c r="CM62" s="29"/>
    </row>
    <row r="63" spans="1:91" s="28" customFormat="1">
      <c r="A63" s="19">
        <v>561</v>
      </c>
      <c r="B63" s="19" t="s">
        <v>169</v>
      </c>
      <c r="C63" s="20">
        <v>0</v>
      </c>
      <c r="D63" s="20">
        <v>0</v>
      </c>
      <c r="E63" s="20">
        <v>462543.28</v>
      </c>
      <c r="F63" s="20">
        <v>739775.74399999995</v>
      </c>
      <c r="G63" s="20">
        <v>373963.4525238013</v>
      </c>
      <c r="H63" s="20">
        <v>78790.583967993487</v>
      </c>
      <c r="I63" s="20">
        <v>136119.288</v>
      </c>
      <c r="J63" s="20">
        <v>676001.96400000004</v>
      </c>
      <c r="K63" s="20">
        <v>0</v>
      </c>
      <c r="L63" s="20">
        <v>0</v>
      </c>
      <c r="M63" s="20">
        <v>467234.076</v>
      </c>
      <c r="N63" s="20">
        <v>5544568.0920000002</v>
      </c>
      <c r="O63" s="20">
        <v>1266627.852</v>
      </c>
      <c r="P63" s="20">
        <v>1423236.72</v>
      </c>
      <c r="Q63" s="20">
        <v>185744.20800000001</v>
      </c>
      <c r="R63" s="20">
        <v>24336</v>
      </c>
      <c r="S63" s="20">
        <v>525622.17619693384</v>
      </c>
      <c r="T63" s="20">
        <v>147653.61597820197</v>
      </c>
      <c r="U63" s="20">
        <v>0</v>
      </c>
      <c r="V63" s="20">
        <v>31077.730401623121</v>
      </c>
      <c r="W63" s="20">
        <v>1528074.0000024531</v>
      </c>
      <c r="X63" s="20">
        <v>9142.9806955219974</v>
      </c>
      <c r="Y63" s="20">
        <v>28120.485924120985</v>
      </c>
      <c r="Z63" s="20">
        <v>0</v>
      </c>
      <c r="AA63" s="46">
        <f t="shared" si="0"/>
        <v>28120.485924120985</v>
      </c>
      <c r="AB63" s="20">
        <v>12000</v>
      </c>
      <c r="AC63" s="20">
        <v>23911.561341154891</v>
      </c>
      <c r="AD63" s="20">
        <v>10614.034662230006</v>
      </c>
      <c r="AE63" s="20">
        <v>0</v>
      </c>
      <c r="AF63" s="45">
        <f t="shared" si="1"/>
        <v>34525.596003384897</v>
      </c>
      <c r="AG63" s="20">
        <v>0</v>
      </c>
      <c r="AH63" s="22">
        <v>0</v>
      </c>
      <c r="AI63" s="20">
        <v>9232.5167336377544</v>
      </c>
      <c r="AJ63" s="20">
        <v>0</v>
      </c>
      <c r="AK63" s="20">
        <v>6028.076147021794</v>
      </c>
      <c r="AL63" s="20">
        <v>0</v>
      </c>
      <c r="AM63" s="45">
        <f t="shared" si="2"/>
        <v>6028.076147021794</v>
      </c>
      <c r="AN63" s="20">
        <v>8339.8344224864268</v>
      </c>
      <c r="AO63" s="20">
        <v>26962.759961765289</v>
      </c>
      <c r="AP63" s="20">
        <v>85987.199999999997</v>
      </c>
      <c r="AQ63" s="20">
        <v>78896.127079713362</v>
      </c>
      <c r="AR63" s="20">
        <v>17411.768428512165</v>
      </c>
      <c r="AS63" s="20">
        <v>14749.293512601766</v>
      </c>
      <c r="AT63" s="20">
        <v>16707.788644866054</v>
      </c>
      <c r="AU63" s="46">
        <f t="shared" si="3"/>
        <v>31457.082157467819</v>
      </c>
      <c r="AV63" s="20">
        <v>65649.299775760606</v>
      </c>
      <c r="AW63" s="20">
        <v>0</v>
      </c>
      <c r="AX63" s="20">
        <v>0</v>
      </c>
      <c r="AY63" s="20">
        <v>0</v>
      </c>
      <c r="AZ63" s="45">
        <f t="shared" si="4"/>
        <v>65649.299775760606</v>
      </c>
      <c r="BA63" s="20">
        <v>22000</v>
      </c>
      <c r="BB63" s="20">
        <v>0</v>
      </c>
      <c r="BC63" s="20">
        <v>0</v>
      </c>
      <c r="BD63" s="20">
        <v>0</v>
      </c>
      <c r="BE63" s="20">
        <v>434200</v>
      </c>
      <c r="BF63" s="20">
        <v>199306</v>
      </c>
      <c r="BG63" s="23">
        <f t="shared" si="5"/>
        <v>14680628.510400401</v>
      </c>
      <c r="BH63" s="24">
        <v>364748.00113176304</v>
      </c>
      <c r="BI63" s="24">
        <v>0</v>
      </c>
      <c r="BJ63" s="46">
        <f t="shared" si="6"/>
        <v>364748.00113176304</v>
      </c>
      <c r="BK63" s="20">
        <v>416331.67800422077</v>
      </c>
      <c r="BL63" s="20">
        <v>0</v>
      </c>
      <c r="BM63" s="46">
        <f t="shared" si="7"/>
        <v>416331.67800422077</v>
      </c>
      <c r="BN63" s="25">
        <v>0</v>
      </c>
      <c r="BO63" s="25"/>
      <c r="BP63" s="20">
        <v>0</v>
      </c>
      <c r="BQ63" s="20">
        <v>0</v>
      </c>
      <c r="BR63" s="46">
        <f t="shared" si="8"/>
        <v>0</v>
      </c>
      <c r="BS63" s="20">
        <v>0</v>
      </c>
      <c r="BT63" s="26">
        <v>0</v>
      </c>
      <c r="BU63" s="26">
        <v>31645.659814225528</v>
      </c>
      <c r="BV63" s="26">
        <v>0</v>
      </c>
      <c r="BW63" s="46">
        <f t="shared" si="9"/>
        <v>31645.659814225528</v>
      </c>
      <c r="BX63" s="27">
        <v>339639.23252814903</v>
      </c>
      <c r="BY63" s="27">
        <v>0</v>
      </c>
      <c r="BZ63" s="27">
        <v>0</v>
      </c>
      <c r="CA63" s="27">
        <v>0</v>
      </c>
      <c r="CB63" s="46">
        <f t="shared" si="10"/>
        <v>339639.23252814903</v>
      </c>
      <c r="CC63" s="21">
        <v>0</v>
      </c>
      <c r="CD63" s="21">
        <v>0</v>
      </c>
      <c r="CE63" s="46">
        <f t="shared" si="11"/>
        <v>0</v>
      </c>
      <c r="CF63" s="23">
        <f t="shared" si="12"/>
        <v>1152364.5714783585</v>
      </c>
      <c r="CG63" s="23">
        <f t="shared" si="13"/>
        <v>15832993.081878759</v>
      </c>
      <c r="CI63" s="51">
        <f t="shared" si="14"/>
        <v>9809855.4000000004</v>
      </c>
      <c r="CJ63" s="51">
        <f t="shared" si="15"/>
        <v>4870773.1104003992</v>
      </c>
      <c r="CK63" s="51">
        <f t="shared" si="16"/>
        <v>1152364.5714783585</v>
      </c>
      <c r="CL63" s="51">
        <f t="shared" si="17"/>
        <v>0</v>
      </c>
      <c r="CM63" s="29"/>
    </row>
    <row r="64" spans="1:91" s="28" customFormat="1">
      <c r="A64" s="19">
        <v>562</v>
      </c>
      <c r="B64" s="19" t="s">
        <v>170</v>
      </c>
      <c r="C64" s="20">
        <v>0</v>
      </c>
      <c r="D64" s="20">
        <v>0</v>
      </c>
      <c r="E64" s="20">
        <v>73546.487999999998</v>
      </c>
      <c r="F64" s="20">
        <v>294623.55517236097</v>
      </c>
      <c r="G64" s="20">
        <v>929417.55779506988</v>
      </c>
      <c r="H64" s="20">
        <v>157886.0018423211</v>
      </c>
      <c r="I64" s="20">
        <v>371910.15100000001</v>
      </c>
      <c r="J64" s="20">
        <v>1048564.26</v>
      </c>
      <c r="K64" s="20">
        <v>0</v>
      </c>
      <c r="L64" s="20">
        <v>0</v>
      </c>
      <c r="M64" s="20">
        <v>0</v>
      </c>
      <c r="N64" s="20">
        <v>6064457.6399999997</v>
      </c>
      <c r="O64" s="20">
        <v>1018260.708</v>
      </c>
      <c r="P64" s="20">
        <v>2518541.2919999999</v>
      </c>
      <c r="Q64" s="20">
        <v>176332.98</v>
      </c>
      <c r="R64" s="20">
        <v>24336</v>
      </c>
      <c r="S64" s="20">
        <v>561529.77795144031</v>
      </c>
      <c r="T64" s="20">
        <v>196606.65916176775</v>
      </c>
      <c r="U64" s="20">
        <v>0</v>
      </c>
      <c r="V64" s="20">
        <v>228546.11134022588</v>
      </c>
      <c r="W64" s="20">
        <v>629217.00000101002</v>
      </c>
      <c r="X64" s="20">
        <v>16220.631977244298</v>
      </c>
      <c r="Y64" s="20">
        <v>28120.485924120985</v>
      </c>
      <c r="Z64" s="20">
        <v>0</v>
      </c>
      <c r="AA64" s="46">
        <f t="shared" si="0"/>
        <v>28120.485924120985</v>
      </c>
      <c r="AB64" s="20">
        <v>0</v>
      </c>
      <c r="AC64" s="20">
        <v>36933.043869809786</v>
      </c>
      <c r="AD64" s="20">
        <v>11136.92696484786</v>
      </c>
      <c r="AE64" s="20">
        <v>0</v>
      </c>
      <c r="AF64" s="45">
        <f t="shared" si="1"/>
        <v>48069.970834657644</v>
      </c>
      <c r="AG64" s="20">
        <v>0</v>
      </c>
      <c r="AH64" s="22">
        <v>0</v>
      </c>
      <c r="AI64" s="20">
        <v>4108.9933738976206</v>
      </c>
      <c r="AJ64" s="20">
        <v>0</v>
      </c>
      <c r="AK64" s="20">
        <v>9267.7844997710909</v>
      </c>
      <c r="AL64" s="20">
        <v>0</v>
      </c>
      <c r="AM64" s="45">
        <f t="shared" si="2"/>
        <v>9267.7844997710909</v>
      </c>
      <c r="AN64" s="20">
        <v>14795.764031806551</v>
      </c>
      <c r="AO64" s="20">
        <v>33566.20079470396</v>
      </c>
      <c r="AP64" s="20">
        <v>165484.79999999999</v>
      </c>
      <c r="AQ64" s="20">
        <v>165184.97881666562</v>
      </c>
      <c r="AR64" s="20">
        <v>30890.351533851994</v>
      </c>
      <c r="AS64" s="20">
        <v>19647.85291200702</v>
      </c>
      <c r="AT64" s="20">
        <v>22781.364100132916</v>
      </c>
      <c r="AU64" s="46">
        <f t="shared" si="3"/>
        <v>42429.217012139939</v>
      </c>
      <c r="AV64" s="20">
        <v>104589.24163147145</v>
      </c>
      <c r="AW64" s="20">
        <v>0</v>
      </c>
      <c r="AX64" s="20">
        <v>0</v>
      </c>
      <c r="AY64" s="20">
        <v>0</v>
      </c>
      <c r="AZ64" s="45">
        <f t="shared" si="4"/>
        <v>104589.24163147145</v>
      </c>
      <c r="BA64" s="20">
        <v>22000</v>
      </c>
      <c r="BB64" s="20">
        <v>0</v>
      </c>
      <c r="BC64" s="20">
        <v>0</v>
      </c>
      <c r="BD64" s="20">
        <v>0</v>
      </c>
      <c r="BE64" s="20">
        <v>0</v>
      </c>
      <c r="BF64" s="20">
        <v>0</v>
      </c>
      <c r="BG64" s="23">
        <f t="shared" si="5"/>
        <v>14978504.602694528</v>
      </c>
      <c r="BH64" s="24">
        <v>503721.00156297721</v>
      </c>
      <c r="BI64" s="24">
        <v>0</v>
      </c>
      <c r="BJ64" s="46">
        <f t="shared" si="6"/>
        <v>503721.00156297721</v>
      </c>
      <c r="BK64" s="20">
        <v>673530.24201583257</v>
      </c>
      <c r="BL64" s="20">
        <v>0</v>
      </c>
      <c r="BM64" s="46">
        <f t="shared" si="7"/>
        <v>673530.24201583257</v>
      </c>
      <c r="BN64" s="25">
        <v>0</v>
      </c>
      <c r="BO64" s="25"/>
      <c r="BP64" s="20">
        <v>0</v>
      </c>
      <c r="BQ64" s="20">
        <v>0</v>
      </c>
      <c r="BR64" s="46">
        <f t="shared" si="8"/>
        <v>0</v>
      </c>
      <c r="BS64" s="20">
        <v>0</v>
      </c>
      <c r="BT64" s="26">
        <v>0</v>
      </c>
      <c r="BU64" s="26">
        <v>24009.642754739492</v>
      </c>
      <c r="BV64" s="26">
        <v>0</v>
      </c>
      <c r="BW64" s="46">
        <f t="shared" si="9"/>
        <v>24009.642754739492</v>
      </c>
      <c r="BX64" s="27">
        <v>206736.92414756905</v>
      </c>
      <c r="BY64" s="27">
        <v>0</v>
      </c>
      <c r="BZ64" s="27">
        <v>0</v>
      </c>
      <c r="CA64" s="27">
        <v>0</v>
      </c>
      <c r="CB64" s="46">
        <f t="shared" si="10"/>
        <v>206736.92414756905</v>
      </c>
      <c r="CC64" s="21">
        <v>0</v>
      </c>
      <c r="CD64" s="21">
        <v>0</v>
      </c>
      <c r="CE64" s="46">
        <f t="shared" si="11"/>
        <v>0</v>
      </c>
      <c r="CF64" s="23">
        <f t="shared" si="12"/>
        <v>1407997.8104811183</v>
      </c>
      <c r="CG64" s="23">
        <f t="shared" si="13"/>
        <v>16386502.413175646</v>
      </c>
      <c r="CI64" s="51">
        <f t="shared" si="14"/>
        <v>11387887.831</v>
      </c>
      <c r="CJ64" s="51">
        <f t="shared" si="15"/>
        <v>3590616.7716945265</v>
      </c>
      <c r="CK64" s="51">
        <f t="shared" si="16"/>
        <v>1407997.8104811183</v>
      </c>
      <c r="CL64" s="51">
        <f t="shared" si="17"/>
        <v>0</v>
      </c>
      <c r="CM64" s="29"/>
    </row>
    <row r="65" spans="1:91" s="28" customFormat="1">
      <c r="A65" s="19">
        <v>563</v>
      </c>
      <c r="B65" s="19" t="s">
        <v>171</v>
      </c>
      <c r="C65" s="20">
        <v>0</v>
      </c>
      <c r="D65" s="20">
        <v>0</v>
      </c>
      <c r="E65" s="20">
        <v>79187.796000000002</v>
      </c>
      <c r="F65" s="20">
        <v>10620.84</v>
      </c>
      <c r="G65" s="20">
        <v>403740.90554713568</v>
      </c>
      <c r="H65" s="20">
        <v>113421.60786896873</v>
      </c>
      <c r="I65" s="20">
        <v>109685.844</v>
      </c>
      <c r="J65" s="20">
        <v>851122.98</v>
      </c>
      <c r="K65" s="20">
        <v>0</v>
      </c>
      <c r="L65" s="20">
        <v>66221.067900038746</v>
      </c>
      <c r="M65" s="20">
        <v>0</v>
      </c>
      <c r="N65" s="20">
        <v>4778552.9160000002</v>
      </c>
      <c r="O65" s="20">
        <v>1063209.084</v>
      </c>
      <c r="P65" s="20">
        <v>1017677.028</v>
      </c>
      <c r="Q65" s="20">
        <v>132509.742</v>
      </c>
      <c r="R65" s="20">
        <v>24336</v>
      </c>
      <c r="S65" s="20">
        <v>474582.84405932279</v>
      </c>
      <c r="T65" s="20">
        <v>134088.85240852862</v>
      </c>
      <c r="U65" s="20">
        <v>62000.001484895969</v>
      </c>
      <c r="V65" s="20">
        <v>17026.840415978146</v>
      </c>
      <c r="W65" s="20">
        <v>653838.0000010496</v>
      </c>
      <c r="X65" s="20">
        <v>10094.795230370251</v>
      </c>
      <c r="Y65" s="20">
        <v>28120.485924120985</v>
      </c>
      <c r="Z65" s="20">
        <v>59020.630847931861</v>
      </c>
      <c r="AA65" s="46">
        <f t="shared" si="0"/>
        <v>87141.116772052846</v>
      </c>
      <c r="AB65" s="20">
        <v>14000</v>
      </c>
      <c r="AC65" s="20">
        <v>18624.971040138113</v>
      </c>
      <c r="AD65" s="20">
        <v>8142.1801407637713</v>
      </c>
      <c r="AE65" s="20">
        <v>22966.939437693087</v>
      </c>
      <c r="AF65" s="45">
        <f t="shared" si="1"/>
        <v>49734.090618594972</v>
      </c>
      <c r="AG65" s="20">
        <v>0</v>
      </c>
      <c r="AH65" s="22">
        <v>0</v>
      </c>
      <c r="AI65" s="20">
        <v>2557.202874131885</v>
      </c>
      <c r="AJ65" s="20">
        <v>0</v>
      </c>
      <c r="AK65" s="20">
        <v>4202.3935117689389</v>
      </c>
      <c r="AL65" s="20">
        <v>47216.504678345504</v>
      </c>
      <c r="AM65" s="45">
        <f t="shared" si="2"/>
        <v>51418.898190114443</v>
      </c>
      <c r="AN65" s="20">
        <v>9208.0387735508684</v>
      </c>
      <c r="AO65" s="20">
        <v>21691.161798715901</v>
      </c>
      <c r="AP65" s="20">
        <v>92476.800000000003</v>
      </c>
      <c r="AQ65" s="20">
        <v>101438.88760897964</v>
      </c>
      <c r="AR65" s="20">
        <v>19224.391119030013</v>
      </c>
      <c r="AS65" s="20">
        <v>12186.970134451323</v>
      </c>
      <c r="AT65" s="20">
        <v>13530.841483649539</v>
      </c>
      <c r="AU65" s="46">
        <f t="shared" si="3"/>
        <v>25717.811618100863</v>
      </c>
      <c r="AV65" s="20">
        <v>69612.201634721321</v>
      </c>
      <c r="AW65" s="20">
        <v>0</v>
      </c>
      <c r="AX65" s="20">
        <v>0</v>
      </c>
      <c r="AY65" s="20">
        <v>44855.67944442822</v>
      </c>
      <c r="AZ65" s="45">
        <f t="shared" si="4"/>
        <v>114467.88107914955</v>
      </c>
      <c r="BA65" s="20">
        <v>22000</v>
      </c>
      <c r="BB65" s="20">
        <v>0</v>
      </c>
      <c r="BC65" s="20">
        <v>46200</v>
      </c>
      <c r="BD65" s="20">
        <v>0</v>
      </c>
      <c r="BE65" s="20">
        <v>0</v>
      </c>
      <c r="BF65" s="20">
        <v>0</v>
      </c>
      <c r="BG65" s="23">
        <f t="shared" si="5"/>
        <v>10659193.425368711</v>
      </c>
      <c r="BH65" s="24">
        <v>441740.00137065863</v>
      </c>
      <c r="BI65" s="24">
        <v>201457.08662760744</v>
      </c>
      <c r="BJ65" s="46">
        <f t="shared" si="6"/>
        <v>643197.0879982661</v>
      </c>
      <c r="BK65" s="20">
        <v>431123.72188386827</v>
      </c>
      <c r="BL65" s="20">
        <v>72005.169634476886</v>
      </c>
      <c r="BM65" s="46">
        <f t="shared" si="7"/>
        <v>503128.89151834516</v>
      </c>
      <c r="BN65" s="25">
        <v>0</v>
      </c>
      <c r="BO65" s="25"/>
      <c r="BP65" s="20">
        <v>0</v>
      </c>
      <c r="BQ65" s="20">
        <v>0</v>
      </c>
      <c r="BR65" s="46">
        <f t="shared" si="8"/>
        <v>0</v>
      </c>
      <c r="BS65" s="20">
        <v>74542.279406600283</v>
      </c>
      <c r="BT65" s="26">
        <v>0</v>
      </c>
      <c r="BU65" s="26">
        <v>17177.466739962227</v>
      </c>
      <c r="BV65" s="26">
        <v>264412.42619873479</v>
      </c>
      <c r="BW65" s="46">
        <f t="shared" si="9"/>
        <v>281589.89293869701</v>
      </c>
      <c r="BX65" s="27">
        <v>169819.61626407452</v>
      </c>
      <c r="BY65" s="27">
        <v>0</v>
      </c>
      <c r="BZ65" s="27">
        <v>0</v>
      </c>
      <c r="CA65" s="27">
        <v>216408.97977575019</v>
      </c>
      <c r="CB65" s="46">
        <f t="shared" si="10"/>
        <v>386228.59603982471</v>
      </c>
      <c r="CC65" s="21">
        <v>0</v>
      </c>
      <c r="CD65" s="21">
        <v>220003.55496419425</v>
      </c>
      <c r="CE65" s="46">
        <f t="shared" si="11"/>
        <v>220003.55496419425</v>
      </c>
      <c r="CF65" s="23">
        <f t="shared" si="12"/>
        <v>2108690.3028659276</v>
      </c>
      <c r="CG65" s="23">
        <f t="shared" si="13"/>
        <v>12767883.728234639</v>
      </c>
      <c r="CI65" s="51">
        <f t="shared" si="14"/>
        <v>8069570.3939999994</v>
      </c>
      <c r="CJ65" s="51">
        <f t="shared" si="15"/>
        <v>2589623.0313687096</v>
      </c>
      <c r="CK65" s="51">
        <f t="shared" si="16"/>
        <v>2034148.0234593272</v>
      </c>
      <c r="CL65" s="51">
        <f t="shared" si="17"/>
        <v>74542.279406600283</v>
      </c>
      <c r="CM65" s="29"/>
    </row>
    <row r="66" spans="1:91" s="28" customFormat="1">
      <c r="A66" s="19">
        <v>564</v>
      </c>
      <c r="B66" s="19" t="s">
        <v>172</v>
      </c>
      <c r="C66" s="20">
        <v>0</v>
      </c>
      <c r="D66" s="20">
        <v>0</v>
      </c>
      <c r="E66" s="20">
        <v>106087.2</v>
      </c>
      <c r="F66" s="20">
        <v>301481.37199999997</v>
      </c>
      <c r="G66" s="20">
        <v>293099.35775945795</v>
      </c>
      <c r="H66" s="20">
        <v>114680.58225401932</v>
      </c>
      <c r="I66" s="20">
        <v>221059.81200000001</v>
      </c>
      <c r="J66" s="20">
        <v>743596.152</v>
      </c>
      <c r="K66" s="20">
        <v>0</v>
      </c>
      <c r="L66" s="20">
        <v>38669.236729949633</v>
      </c>
      <c r="M66" s="20">
        <v>118353.876</v>
      </c>
      <c r="N66" s="20">
        <v>3787933.8</v>
      </c>
      <c r="O66" s="20">
        <v>818531.67599999998</v>
      </c>
      <c r="P66" s="20">
        <v>1044662.5919999999</v>
      </c>
      <c r="Q66" s="20">
        <v>121887.792</v>
      </c>
      <c r="R66" s="20">
        <v>24336</v>
      </c>
      <c r="S66" s="20">
        <v>335960.17785221501</v>
      </c>
      <c r="T66" s="20">
        <v>122560.38385761165</v>
      </c>
      <c r="U66" s="20">
        <v>0</v>
      </c>
      <c r="V66" s="20">
        <v>161812.62918214785</v>
      </c>
      <c r="W66" s="20">
        <v>300615.0000004826</v>
      </c>
      <c r="X66" s="20">
        <v>6622.1054357618368</v>
      </c>
      <c r="Y66" s="20">
        <v>28120.485924120985</v>
      </c>
      <c r="Z66" s="20">
        <v>23443.476968088009</v>
      </c>
      <c r="AA66" s="46">
        <f t="shared" si="0"/>
        <v>51563.962892208991</v>
      </c>
      <c r="AB66" s="20">
        <v>0</v>
      </c>
      <c r="AC66" s="20">
        <v>20943.011830608892</v>
      </c>
      <c r="AD66" s="20">
        <v>6811.1815522819516</v>
      </c>
      <c r="AE66" s="20">
        <v>19670.180859477023</v>
      </c>
      <c r="AF66" s="45">
        <f t="shared" si="1"/>
        <v>47424.374242367863</v>
      </c>
      <c r="AG66" s="20">
        <v>0</v>
      </c>
      <c r="AH66" s="22">
        <v>0</v>
      </c>
      <c r="AI66" s="20">
        <v>1677.5047602935324</v>
      </c>
      <c r="AJ66" s="20">
        <v>0</v>
      </c>
      <c r="AK66" s="20">
        <v>4785.7713952177846</v>
      </c>
      <c r="AL66" s="20">
        <v>31477.669785563663</v>
      </c>
      <c r="AM66" s="45">
        <f t="shared" si="2"/>
        <v>36263.441180781447</v>
      </c>
      <c r="AN66" s="20">
        <v>6040.4002481980469</v>
      </c>
      <c r="AO66" s="20">
        <v>20435.667437474403</v>
      </c>
      <c r="AP66" s="20">
        <v>131414.39999999999</v>
      </c>
      <c r="AQ66" s="20">
        <v>122525.32177817237</v>
      </c>
      <c r="AR66" s="20">
        <v>12611.047774950357</v>
      </c>
      <c r="AS66" s="20">
        <v>10528.996183883391</v>
      </c>
      <c r="AT66" s="20">
        <v>11475.169791097678</v>
      </c>
      <c r="AU66" s="46">
        <f t="shared" si="3"/>
        <v>22004.165974981071</v>
      </c>
      <c r="AV66" s="20">
        <v>57051.608372769682</v>
      </c>
      <c r="AW66" s="20">
        <v>0</v>
      </c>
      <c r="AX66" s="20">
        <v>0</v>
      </c>
      <c r="AY66" s="20">
        <v>47216.504678345504</v>
      </c>
      <c r="AZ66" s="45">
        <f t="shared" si="4"/>
        <v>104268.11305111519</v>
      </c>
      <c r="BA66" s="20">
        <v>0</v>
      </c>
      <c r="BB66" s="20">
        <v>0</v>
      </c>
      <c r="BC66" s="20">
        <v>0</v>
      </c>
      <c r="BD66" s="20">
        <v>98000</v>
      </c>
      <c r="BE66" s="20">
        <v>0</v>
      </c>
      <c r="BF66" s="20">
        <v>0</v>
      </c>
      <c r="BG66" s="23">
        <f t="shared" si="5"/>
        <v>9316178.1444121879</v>
      </c>
      <c r="BH66" s="24">
        <v>290096.0009001281</v>
      </c>
      <c r="BI66" s="24">
        <v>255756.06700770475</v>
      </c>
      <c r="BJ66" s="46">
        <f t="shared" si="6"/>
        <v>545852.0679078328</v>
      </c>
      <c r="BK66" s="20">
        <v>435182.48273102625</v>
      </c>
      <c r="BL66" s="20">
        <v>62955.339571127333</v>
      </c>
      <c r="BM66" s="46">
        <f t="shared" si="7"/>
        <v>498137.82230215357</v>
      </c>
      <c r="BN66" s="25">
        <v>538236.22499999998</v>
      </c>
      <c r="BO66" s="25"/>
      <c r="BP66" s="20">
        <v>0</v>
      </c>
      <c r="BQ66" s="20">
        <v>0</v>
      </c>
      <c r="BR66" s="46">
        <f t="shared" si="8"/>
        <v>0</v>
      </c>
      <c r="BS66" s="20">
        <v>80980.695378292556</v>
      </c>
      <c r="BT66" s="26">
        <v>0</v>
      </c>
      <c r="BU66" s="26">
        <v>16556.615637030845</v>
      </c>
      <c r="BV66" s="26">
        <v>251821.35828450933</v>
      </c>
      <c r="BW66" s="46">
        <f t="shared" si="9"/>
        <v>268377.97392154019</v>
      </c>
      <c r="BX66" s="27">
        <v>140285.769957279</v>
      </c>
      <c r="BY66" s="27">
        <v>0</v>
      </c>
      <c r="BZ66" s="27">
        <v>0</v>
      </c>
      <c r="CA66" s="27">
        <v>173127.18382060016</v>
      </c>
      <c r="CB66" s="46">
        <f t="shared" si="10"/>
        <v>313412.95377787913</v>
      </c>
      <c r="CC66" s="21">
        <v>512002.28051692812</v>
      </c>
      <c r="CD66" s="21">
        <v>118041.26169586374</v>
      </c>
      <c r="CE66" s="46">
        <f t="shared" si="11"/>
        <v>630043.54221279186</v>
      </c>
      <c r="CF66" s="23">
        <f t="shared" si="12"/>
        <v>2875041.2805004902</v>
      </c>
      <c r="CG66" s="23">
        <f t="shared" si="13"/>
        <v>12191219.424912678</v>
      </c>
      <c r="CI66" s="51">
        <f t="shared" si="14"/>
        <v>7011776.1000000006</v>
      </c>
      <c r="CJ66" s="51">
        <f t="shared" si="15"/>
        <v>2304402.0444121887</v>
      </c>
      <c r="CK66" s="51">
        <f t="shared" si="16"/>
        <v>2794060.5851221974</v>
      </c>
      <c r="CL66" s="51">
        <f t="shared" si="17"/>
        <v>80980.695378292556</v>
      </c>
      <c r="CM66" s="29"/>
    </row>
    <row r="67" spans="1:91" s="28" customFormat="1">
      <c r="A67" s="19">
        <v>565</v>
      </c>
      <c r="B67" s="19" t="s">
        <v>173</v>
      </c>
      <c r="C67" s="20">
        <v>0</v>
      </c>
      <c r="D67" s="20">
        <v>0</v>
      </c>
      <c r="E67" s="20">
        <v>105738.3</v>
      </c>
      <c r="F67" s="20">
        <v>5173.5240000000003</v>
      </c>
      <c r="G67" s="20">
        <v>862499.54047874734</v>
      </c>
      <c r="H67" s="20">
        <v>53600.999653159633</v>
      </c>
      <c r="I67" s="20">
        <v>186079.92800000001</v>
      </c>
      <c r="J67" s="20">
        <v>853002.45600000001</v>
      </c>
      <c r="K67" s="20">
        <v>14134.914307031724</v>
      </c>
      <c r="L67" s="20">
        <v>117941.17202634638</v>
      </c>
      <c r="M67" s="20">
        <v>181800.484</v>
      </c>
      <c r="N67" s="20">
        <v>5815664.4720000001</v>
      </c>
      <c r="O67" s="20">
        <v>861237.01199999999</v>
      </c>
      <c r="P67" s="20">
        <v>1881960.436</v>
      </c>
      <c r="Q67" s="20">
        <v>190573.48800000001</v>
      </c>
      <c r="R67" s="20">
        <v>24336</v>
      </c>
      <c r="S67" s="20">
        <v>663258.82768656942</v>
      </c>
      <c r="T67" s="20">
        <v>168770.71233997884</v>
      </c>
      <c r="U67" s="20">
        <v>0</v>
      </c>
      <c r="V67" s="20">
        <v>93569.800096910258</v>
      </c>
      <c r="W67" s="20">
        <v>885450.00000142131</v>
      </c>
      <c r="X67" s="20">
        <v>16871.905500572273</v>
      </c>
      <c r="Y67" s="20">
        <v>28120.485924120985</v>
      </c>
      <c r="Z67" s="20">
        <v>0</v>
      </c>
      <c r="AA67" s="46">
        <f t="shared" si="0"/>
        <v>28120.485924120985</v>
      </c>
      <c r="AB67" s="20">
        <v>0</v>
      </c>
      <c r="AC67" s="20">
        <v>39251.208204092472</v>
      </c>
      <c r="AD67" s="20">
        <v>11102.97291922333</v>
      </c>
      <c r="AE67" s="20">
        <v>28986.973939123905</v>
      </c>
      <c r="AF67" s="45">
        <f t="shared" si="1"/>
        <v>79341.155062439706</v>
      </c>
      <c r="AG67" s="20">
        <v>0</v>
      </c>
      <c r="AH67" s="22">
        <v>0</v>
      </c>
      <c r="AI67" s="20">
        <v>4273.9732955001737</v>
      </c>
      <c r="AJ67" s="20">
        <v>0</v>
      </c>
      <c r="AK67" s="20">
        <v>10093.145334874955</v>
      </c>
      <c r="AL67" s="20">
        <v>19096.715317156835</v>
      </c>
      <c r="AM67" s="45">
        <f t="shared" si="2"/>
        <v>29189.860652031792</v>
      </c>
      <c r="AN67" s="20">
        <v>15389.827776353764</v>
      </c>
      <c r="AO67" s="20">
        <v>29668.790483903977</v>
      </c>
      <c r="AP67" s="20">
        <v>126547.2</v>
      </c>
      <c r="AQ67" s="20">
        <v>130402.81526539412</v>
      </c>
      <c r="AR67" s="20">
        <v>32130.627998327294</v>
      </c>
      <c r="AS67" s="20">
        <v>15578.28048788573</v>
      </c>
      <c r="AT67" s="20">
        <v>17735.624491141982</v>
      </c>
      <c r="AU67" s="46">
        <f t="shared" si="3"/>
        <v>33313.904979027713</v>
      </c>
      <c r="AV67" s="20">
        <v>91388.029173814823</v>
      </c>
      <c r="AW67" s="20">
        <v>0</v>
      </c>
      <c r="AX67" s="20">
        <v>0</v>
      </c>
      <c r="AY67" s="20">
        <v>0</v>
      </c>
      <c r="AZ67" s="45">
        <f t="shared" si="4"/>
        <v>91388.029173814823</v>
      </c>
      <c r="BA67" s="20">
        <v>0</v>
      </c>
      <c r="BB67" s="20">
        <v>0</v>
      </c>
      <c r="BC67" s="20">
        <v>0</v>
      </c>
      <c r="BD67" s="20">
        <v>98000</v>
      </c>
      <c r="BE67" s="20">
        <v>134200</v>
      </c>
      <c r="BF67" s="20">
        <v>0</v>
      </c>
      <c r="BG67" s="23">
        <f t="shared" si="5"/>
        <v>13813630.642701652</v>
      </c>
      <c r="BH67" s="24">
        <v>683395.00212048087</v>
      </c>
      <c r="BI67" s="24">
        <v>341254.47739377193</v>
      </c>
      <c r="BJ67" s="46">
        <f t="shared" si="6"/>
        <v>1024649.4795142529</v>
      </c>
      <c r="BK67" s="20">
        <v>415459.46502902155</v>
      </c>
      <c r="BL67" s="20">
        <v>126894.35632305352</v>
      </c>
      <c r="BM67" s="46">
        <f t="shared" si="7"/>
        <v>542353.82135207509</v>
      </c>
      <c r="BN67" s="25">
        <v>332667</v>
      </c>
      <c r="BO67" s="25"/>
      <c r="BP67" s="20">
        <v>0</v>
      </c>
      <c r="BQ67" s="20">
        <v>0</v>
      </c>
      <c r="BR67" s="46">
        <f t="shared" si="8"/>
        <v>0</v>
      </c>
      <c r="BS67" s="20">
        <v>406367.64212339738</v>
      </c>
      <c r="BT67" s="26">
        <v>0</v>
      </c>
      <c r="BU67" s="26">
        <v>27917.713208749661</v>
      </c>
      <c r="BV67" s="26">
        <v>331105.73905689782</v>
      </c>
      <c r="BW67" s="46">
        <f t="shared" si="9"/>
        <v>359023.45226564747</v>
      </c>
      <c r="BX67" s="27">
        <v>169819.61626407452</v>
      </c>
      <c r="BY67" s="27">
        <v>0</v>
      </c>
      <c r="BZ67" s="27">
        <v>150000</v>
      </c>
      <c r="CA67" s="27">
        <v>413144.41593552311</v>
      </c>
      <c r="CB67" s="46">
        <f t="shared" si="10"/>
        <v>732964.03219959768</v>
      </c>
      <c r="CC67" s="21">
        <v>512002.28051692812</v>
      </c>
      <c r="CD67" s="21">
        <v>188866.01871338201</v>
      </c>
      <c r="CE67" s="46">
        <f t="shared" si="11"/>
        <v>700868.29923031013</v>
      </c>
      <c r="CF67" s="23">
        <f t="shared" si="12"/>
        <v>4098893.7266852809</v>
      </c>
      <c r="CG67" s="23">
        <f t="shared" si="13"/>
        <v>17912524.369386934</v>
      </c>
      <c r="CI67" s="51">
        <f t="shared" si="14"/>
        <v>10121201.476</v>
      </c>
      <c r="CJ67" s="51">
        <f t="shared" si="15"/>
        <v>3692429.1667016521</v>
      </c>
      <c r="CK67" s="51">
        <f t="shared" si="16"/>
        <v>3692526.0845618835</v>
      </c>
      <c r="CL67" s="51">
        <f t="shared" si="17"/>
        <v>406367.64212339738</v>
      </c>
      <c r="CM67" s="29"/>
    </row>
    <row r="68" spans="1:91" s="28" customFormat="1">
      <c r="A68" s="19">
        <v>566</v>
      </c>
      <c r="B68" s="19" t="s">
        <v>174</v>
      </c>
      <c r="C68" s="20">
        <v>0</v>
      </c>
      <c r="D68" s="20">
        <v>0</v>
      </c>
      <c r="E68" s="20">
        <v>0</v>
      </c>
      <c r="F68" s="20">
        <v>467922.88900000002</v>
      </c>
      <c r="G68" s="20">
        <v>561302.75960635603</v>
      </c>
      <c r="H68" s="20">
        <v>122636.26424977866</v>
      </c>
      <c r="I68" s="20">
        <v>131222.51300000001</v>
      </c>
      <c r="J68" s="20">
        <v>1696046.2320000001</v>
      </c>
      <c r="K68" s="20">
        <v>0</v>
      </c>
      <c r="L68" s="20">
        <v>0</v>
      </c>
      <c r="M68" s="20">
        <v>160053.09599999999</v>
      </c>
      <c r="N68" s="20">
        <v>10001687.664000001</v>
      </c>
      <c r="O68" s="20">
        <v>2159225.2080000001</v>
      </c>
      <c r="P68" s="20">
        <v>2493105.648</v>
      </c>
      <c r="Q68" s="20">
        <v>93000</v>
      </c>
      <c r="R68" s="20">
        <v>24336</v>
      </c>
      <c r="S68" s="20">
        <v>989739.82769314677</v>
      </c>
      <c r="T68" s="20">
        <v>207527.74864025755</v>
      </c>
      <c r="U68" s="20">
        <v>0</v>
      </c>
      <c r="V68" s="20">
        <v>31000.036170633481</v>
      </c>
      <c r="W68" s="20">
        <v>2234583.000003587</v>
      </c>
      <c r="X68" s="20">
        <v>24157.998477668276</v>
      </c>
      <c r="Y68" s="20">
        <v>28120.485924120985</v>
      </c>
      <c r="Z68" s="20">
        <v>47216.504678345511</v>
      </c>
      <c r="AA68" s="46">
        <f t="shared" si="0"/>
        <v>75336.990602466496</v>
      </c>
      <c r="AB68" s="20">
        <v>0</v>
      </c>
      <c r="AC68" s="20">
        <v>38507.942854077977</v>
      </c>
      <c r="AD68" s="20">
        <v>17330.144886763257</v>
      </c>
      <c r="AE68" s="20">
        <v>22226.655216946467</v>
      </c>
      <c r="AF68" s="45">
        <f t="shared" si="1"/>
        <v>78064.742957787705</v>
      </c>
      <c r="AG68" s="20">
        <v>0</v>
      </c>
      <c r="AH68" s="22">
        <v>0</v>
      </c>
      <c r="AI68" s="20">
        <v>6119.678679019742</v>
      </c>
      <c r="AJ68" s="20">
        <v>0</v>
      </c>
      <c r="AK68" s="20">
        <v>7097.0029334644169</v>
      </c>
      <c r="AL68" s="20">
        <v>23608.252339172752</v>
      </c>
      <c r="AM68" s="45">
        <f t="shared" si="2"/>
        <v>30705.255272637169</v>
      </c>
      <c r="AN68" s="20">
        <v>22035.888950428314</v>
      </c>
      <c r="AO68" s="20">
        <v>48757.342563653299</v>
      </c>
      <c r="AP68" s="20">
        <v>250536</v>
      </c>
      <c r="AQ68" s="20">
        <v>336187.18359312578</v>
      </c>
      <c r="AR68" s="20">
        <v>46006.164641201212</v>
      </c>
      <c r="AS68" s="20">
        <v>21833.36402866475</v>
      </c>
      <c r="AT68" s="20">
        <v>25491.113149405825</v>
      </c>
      <c r="AU68" s="46">
        <f t="shared" si="3"/>
        <v>47324.477178070578</v>
      </c>
      <c r="AV68" s="20">
        <v>83011.310898276526</v>
      </c>
      <c r="AW68" s="20">
        <v>0</v>
      </c>
      <c r="AX68" s="20">
        <v>0</v>
      </c>
      <c r="AY68" s="20">
        <v>39347.087231954574</v>
      </c>
      <c r="AZ68" s="45">
        <f t="shared" si="4"/>
        <v>122358.3981302311</v>
      </c>
      <c r="BA68" s="20">
        <v>22000</v>
      </c>
      <c r="BB68" s="20">
        <v>0</v>
      </c>
      <c r="BC68" s="20">
        <v>0</v>
      </c>
      <c r="BD68" s="20">
        <v>98000</v>
      </c>
      <c r="BE68" s="20">
        <v>0</v>
      </c>
      <c r="BF68" s="20">
        <v>0</v>
      </c>
      <c r="BG68" s="23">
        <f t="shared" si="5"/>
        <v>22580979.007410046</v>
      </c>
      <c r="BH68" s="24">
        <v>557130.00172869803</v>
      </c>
      <c r="BI68" s="24">
        <v>354123.76384016412</v>
      </c>
      <c r="BJ68" s="46">
        <f t="shared" si="6"/>
        <v>911253.7655688622</v>
      </c>
      <c r="BK68" s="20">
        <v>667909.64060768229</v>
      </c>
      <c r="BL68" s="20">
        <v>118041.26169586374</v>
      </c>
      <c r="BM68" s="46">
        <f t="shared" si="7"/>
        <v>785950.90230354597</v>
      </c>
      <c r="BN68" s="25">
        <v>0</v>
      </c>
      <c r="BO68" s="25"/>
      <c r="BP68" s="20">
        <v>0</v>
      </c>
      <c r="BQ68" s="20">
        <v>0</v>
      </c>
      <c r="BR68" s="46">
        <f t="shared" si="8"/>
        <v>0</v>
      </c>
      <c r="BS68" s="20">
        <v>0</v>
      </c>
      <c r="BT68" s="26">
        <v>0</v>
      </c>
      <c r="BU68" s="26">
        <v>18471.921654496655</v>
      </c>
      <c r="BV68" s="26">
        <v>90498.300633495543</v>
      </c>
      <c r="BW68" s="46">
        <f t="shared" si="9"/>
        <v>108970.22228799219</v>
      </c>
      <c r="BX68" s="27">
        <v>169819.61626407452</v>
      </c>
      <c r="BY68" s="27">
        <v>0</v>
      </c>
      <c r="BZ68" s="27">
        <v>0</v>
      </c>
      <c r="CA68" s="27">
        <v>275429.61062368203</v>
      </c>
      <c r="CB68" s="46">
        <f t="shared" si="10"/>
        <v>445249.22688775655</v>
      </c>
      <c r="CC68" s="21">
        <v>0</v>
      </c>
      <c r="CD68" s="21">
        <v>140841.32486329213</v>
      </c>
      <c r="CE68" s="46">
        <f t="shared" si="11"/>
        <v>140841.32486329213</v>
      </c>
      <c r="CF68" s="23">
        <f t="shared" si="12"/>
        <v>2392265.4419114492</v>
      </c>
      <c r="CG68" s="23">
        <f t="shared" si="13"/>
        <v>24973244.449321494</v>
      </c>
      <c r="CI68" s="51">
        <f t="shared" si="14"/>
        <v>17009212.361000001</v>
      </c>
      <c r="CJ68" s="51">
        <f t="shared" si="15"/>
        <v>5571766.6464100499</v>
      </c>
      <c r="CK68" s="51">
        <f t="shared" si="16"/>
        <v>2392265.4419114492</v>
      </c>
      <c r="CL68" s="51">
        <f t="shared" si="17"/>
        <v>0</v>
      </c>
      <c r="CM68" s="29"/>
    </row>
    <row r="69" spans="1:91" s="28" customFormat="1">
      <c r="A69" s="19">
        <v>567</v>
      </c>
      <c r="B69" s="19" t="s">
        <v>175</v>
      </c>
      <c r="C69" s="20">
        <v>0</v>
      </c>
      <c r="D69" s="20">
        <v>0</v>
      </c>
      <c r="E69" s="20">
        <v>102519.774</v>
      </c>
      <c r="F69" s="20">
        <v>134852.524</v>
      </c>
      <c r="G69" s="20">
        <v>219675.81630228393</v>
      </c>
      <c r="H69" s="20">
        <v>63516.844820617283</v>
      </c>
      <c r="I69" s="20">
        <v>135555.16800000001</v>
      </c>
      <c r="J69" s="20">
        <v>1198991.5220000001</v>
      </c>
      <c r="K69" s="20">
        <v>0</v>
      </c>
      <c r="L69" s="20">
        <v>0</v>
      </c>
      <c r="M69" s="20">
        <v>0</v>
      </c>
      <c r="N69" s="20">
        <v>3417804.48</v>
      </c>
      <c r="O69" s="20">
        <v>1010684.748</v>
      </c>
      <c r="P69" s="20">
        <v>1593165.037</v>
      </c>
      <c r="Q69" s="20">
        <v>136918.85999999999</v>
      </c>
      <c r="R69" s="20">
        <v>24336</v>
      </c>
      <c r="S69" s="20">
        <v>301740.24103372789</v>
      </c>
      <c r="T69" s="20">
        <v>85016.464917003876</v>
      </c>
      <c r="U69" s="20">
        <v>109499.9949943017</v>
      </c>
      <c r="V69" s="20">
        <v>7519.600089504801</v>
      </c>
      <c r="W69" s="20">
        <v>820065.00000131642</v>
      </c>
      <c r="X69" s="20">
        <v>7954.859981441462</v>
      </c>
      <c r="Y69" s="20">
        <v>28120.485924120985</v>
      </c>
      <c r="Z69" s="20">
        <v>0</v>
      </c>
      <c r="AA69" s="46">
        <f t="shared" ref="AA69:AA132" si="18">SUM(Y69:Z69)</f>
        <v>28120.485924120985</v>
      </c>
      <c r="AB69" s="20">
        <v>0</v>
      </c>
      <c r="AC69" s="20">
        <v>17710.243164236796</v>
      </c>
      <c r="AD69" s="20">
        <v>6295.0800587890044</v>
      </c>
      <c r="AE69" s="20">
        <v>13188.936584385789</v>
      </c>
      <c r="AF69" s="45">
        <f t="shared" ref="AF69:AF132" si="19">SUM(AC69:AE69)</f>
        <v>37194.259807411589</v>
      </c>
      <c r="AG69" s="20">
        <v>0</v>
      </c>
      <c r="AH69" s="22">
        <v>0</v>
      </c>
      <c r="AI69" s="20">
        <v>2015.1167352715795</v>
      </c>
      <c r="AJ69" s="20">
        <v>0</v>
      </c>
      <c r="AK69" s="20">
        <v>3925.0335671817716</v>
      </c>
      <c r="AL69" s="20">
        <v>19673.543615977287</v>
      </c>
      <c r="AM69" s="45">
        <f t="shared" ref="AM69:AM132" si="20">SUM(AK69:AL69)</f>
        <v>23598.577183159057</v>
      </c>
      <c r="AN69" s="20">
        <v>7256.0817208963354</v>
      </c>
      <c r="AO69" s="20">
        <v>18820.804354090968</v>
      </c>
      <c r="AP69" s="20">
        <v>141148.79999999999</v>
      </c>
      <c r="AQ69" s="20">
        <v>129918.04643541125</v>
      </c>
      <c r="AR69" s="20">
        <v>15149.127455331403</v>
      </c>
      <c r="AS69" s="20">
        <v>10227.546374689222</v>
      </c>
      <c r="AT69" s="20">
        <v>11101.411301542794</v>
      </c>
      <c r="AU69" s="46">
        <f t="shared" ref="AU69:AU132" si="21">SUM(AS69:AT69)</f>
        <v>21328.957676232014</v>
      </c>
      <c r="AV69" s="20">
        <v>24627.965966305848</v>
      </c>
      <c r="AW69" s="20">
        <v>0</v>
      </c>
      <c r="AX69" s="20">
        <v>0</v>
      </c>
      <c r="AY69" s="20">
        <v>19673.543615977287</v>
      </c>
      <c r="AZ69" s="45">
        <f t="shared" ref="AZ69:AZ132" si="22">SUM(AV69:AY69)</f>
        <v>44301.509582283135</v>
      </c>
      <c r="BA69" s="20">
        <v>22000</v>
      </c>
      <c r="BB69" s="20">
        <v>1350536.9422826669</v>
      </c>
      <c r="BC69" s="20">
        <v>0</v>
      </c>
      <c r="BD69" s="20">
        <v>0</v>
      </c>
      <c r="BE69" s="20">
        <v>0</v>
      </c>
      <c r="BF69" s="20">
        <v>0</v>
      </c>
      <c r="BG69" s="23">
        <f t="shared" ref="BG69:BG132" si="23">SUM(C69:X69,AA69,AB69,AF69,AG69:AI69,AM69,AN69:AR69,AU69,AZ69,BA69:BF69)</f>
        <v>11211205.644297076</v>
      </c>
      <c r="BH69" s="24">
        <v>136852.00042463298</v>
      </c>
      <c r="BI69" s="24">
        <v>185718.25173482564</v>
      </c>
      <c r="BJ69" s="46">
        <f t="shared" ref="BJ69:BJ132" si="24">SUM(BH69:BI69)</f>
        <v>322570.25215945859</v>
      </c>
      <c r="BK69" s="20">
        <v>387613.42521396489</v>
      </c>
      <c r="BL69" s="20">
        <v>55085.922124736411</v>
      </c>
      <c r="BM69" s="46">
        <f t="shared" ref="BM69:BM132" si="25">SUM(BK69:BL69)</f>
        <v>442699.34733870131</v>
      </c>
      <c r="BN69" s="25">
        <v>0</v>
      </c>
      <c r="BO69" s="25"/>
      <c r="BP69" s="20">
        <v>0</v>
      </c>
      <c r="BQ69" s="20">
        <v>0</v>
      </c>
      <c r="BR69" s="46">
        <f t="shared" ref="BR69:BR132" si="26">SUM(BP69:BQ69)</f>
        <v>0</v>
      </c>
      <c r="BS69" s="20">
        <v>0</v>
      </c>
      <c r="BT69" s="26">
        <v>0</v>
      </c>
      <c r="BU69" s="26">
        <v>20924.926126140977</v>
      </c>
      <c r="BV69" s="26">
        <v>136319.48283913016</v>
      </c>
      <c r="BW69" s="46">
        <f t="shared" ref="BW69:BW132" si="27">SUM(BU69:BV69)</f>
        <v>157244.40896527114</v>
      </c>
      <c r="BX69" s="27">
        <v>140285.769957279</v>
      </c>
      <c r="BY69" s="27">
        <v>0</v>
      </c>
      <c r="BZ69" s="27">
        <v>0</v>
      </c>
      <c r="CA69" s="27">
        <v>135353.98007792374</v>
      </c>
      <c r="CB69" s="46">
        <f t="shared" ref="CB69:CB132" si="28">SUM(BX69:CA69)</f>
        <v>275639.75003520271</v>
      </c>
      <c r="CC69" s="21">
        <v>0</v>
      </c>
      <c r="CD69" s="21">
        <v>94433.168318923417</v>
      </c>
      <c r="CE69" s="46">
        <f t="shared" ref="CE69:CE132" si="29">SUM(CC69:CD69)</f>
        <v>94433.168318923417</v>
      </c>
      <c r="CF69" s="23">
        <f t="shared" ref="CF69:CF132" si="30">SUM(BJ69,BM69,BN69:BO69,BR69,BS69:BT69,BW69,CB69,CE69)</f>
        <v>1292586.9268175571</v>
      </c>
      <c r="CG69" s="23">
        <f t="shared" ref="CG69:CG132" si="31">BG69+CF69</f>
        <v>12503792.571114633</v>
      </c>
      <c r="CI69" s="51">
        <f t="shared" ref="CI69:CI132" si="32">SUM(I69,J69,M69:R69,AP69)</f>
        <v>7658604.6150000002</v>
      </c>
      <c r="CJ69" s="51">
        <f t="shared" ref="CJ69:CJ132" si="33">SUM(C69:H69,K69:L69,S69:X69,AA69,AB69,AF69,AG69:AI69,AM69,AN69:AO69,AQ69:AR69,AU69,AZ69,BA69:BF69)</f>
        <v>3552601.029297072</v>
      </c>
      <c r="CK69" s="51">
        <f t="shared" ref="CK69:CK132" si="34">SUM(BJ69,BM69,BN69:BO69,BT69,BW69,CB69,CE69)</f>
        <v>1292586.9268175571</v>
      </c>
      <c r="CL69" s="51">
        <f t="shared" ref="CL69:CL132" si="35">SUM(BR69,BS69)</f>
        <v>0</v>
      </c>
      <c r="CM69" s="29"/>
    </row>
    <row r="70" spans="1:91" s="28" customFormat="1">
      <c r="A70" s="19">
        <v>568</v>
      </c>
      <c r="B70" s="19" t="s">
        <v>176</v>
      </c>
      <c r="C70" s="20">
        <v>0</v>
      </c>
      <c r="D70" s="20">
        <v>0</v>
      </c>
      <c r="E70" s="20">
        <v>251046.13200000001</v>
      </c>
      <c r="F70" s="20">
        <v>1629233.773</v>
      </c>
      <c r="G70" s="20">
        <v>778080.86168344505</v>
      </c>
      <c r="H70" s="20">
        <v>146059.30191200608</v>
      </c>
      <c r="I70" s="20">
        <v>203201.31599999999</v>
      </c>
      <c r="J70" s="20">
        <v>1491795.7320000001</v>
      </c>
      <c r="K70" s="20">
        <v>0</v>
      </c>
      <c r="L70" s="20">
        <v>0</v>
      </c>
      <c r="M70" s="20">
        <v>351248.34</v>
      </c>
      <c r="N70" s="20">
        <v>7496119.0559999999</v>
      </c>
      <c r="O70" s="20">
        <v>2234425.3560000001</v>
      </c>
      <c r="P70" s="20">
        <v>3953409.156</v>
      </c>
      <c r="Q70" s="20">
        <v>116636.31600000001</v>
      </c>
      <c r="R70" s="20">
        <v>24336</v>
      </c>
      <c r="S70" s="20">
        <v>533262.03285086306</v>
      </c>
      <c r="T70" s="20">
        <v>201058.62392301307</v>
      </c>
      <c r="U70" s="20">
        <v>147434.33545486265</v>
      </c>
      <c r="V70" s="20">
        <v>140317.25759949978</v>
      </c>
      <c r="W70" s="20">
        <v>1504218.0000024147</v>
      </c>
      <c r="X70" s="20">
        <v>15026.535700838327</v>
      </c>
      <c r="Y70" s="20">
        <v>28120.485924120985</v>
      </c>
      <c r="Z70" s="20">
        <v>0</v>
      </c>
      <c r="AA70" s="46">
        <f t="shared" si="18"/>
        <v>28120.485924120985</v>
      </c>
      <c r="AB70" s="20">
        <v>0</v>
      </c>
      <c r="AC70" s="20">
        <v>36684.784784137439</v>
      </c>
      <c r="AD70" s="20">
        <v>14946.570883920818</v>
      </c>
      <c r="AE70" s="20">
        <v>0</v>
      </c>
      <c r="AF70" s="45">
        <f t="shared" si="19"/>
        <v>51631.355668058255</v>
      </c>
      <c r="AG70" s="20">
        <v>0</v>
      </c>
      <c r="AH70" s="22">
        <v>0</v>
      </c>
      <c r="AI70" s="20">
        <v>3806.5061653578259</v>
      </c>
      <c r="AJ70" s="20">
        <v>0</v>
      </c>
      <c r="AK70" s="20">
        <v>8247.5487036006543</v>
      </c>
      <c r="AL70" s="20">
        <v>0</v>
      </c>
      <c r="AM70" s="45">
        <f t="shared" si="20"/>
        <v>8247.5487036006543</v>
      </c>
      <c r="AN70" s="20">
        <v>13706.560678833179</v>
      </c>
      <c r="AO70" s="20">
        <v>43213.562322634971</v>
      </c>
      <c r="AP70" s="20">
        <v>150529.71959999998</v>
      </c>
      <c r="AQ70" s="20">
        <v>144945.88016488045</v>
      </c>
      <c r="AR70" s="20">
        <v>28616.330780826396</v>
      </c>
      <c r="AS70" s="20">
        <v>22586.988551650174</v>
      </c>
      <c r="AT70" s="20">
        <v>26425.509373293036</v>
      </c>
      <c r="AU70" s="46">
        <f t="shared" si="21"/>
        <v>49012.497924943207</v>
      </c>
      <c r="AV70" s="20">
        <v>77414.242518791856</v>
      </c>
      <c r="AW70" s="20">
        <v>8200</v>
      </c>
      <c r="AX70" s="20">
        <v>0</v>
      </c>
      <c r="AY70" s="20">
        <v>0</v>
      </c>
      <c r="AZ70" s="45">
        <f t="shared" si="22"/>
        <v>85614.242518791856</v>
      </c>
      <c r="BA70" s="20">
        <v>22000</v>
      </c>
      <c r="BB70" s="20">
        <v>0</v>
      </c>
      <c r="BC70" s="20">
        <v>0</v>
      </c>
      <c r="BD70" s="20">
        <v>0</v>
      </c>
      <c r="BE70" s="20">
        <v>0</v>
      </c>
      <c r="BF70" s="20">
        <v>410561</v>
      </c>
      <c r="BG70" s="23">
        <f t="shared" si="23"/>
        <v>22256913.816578988</v>
      </c>
      <c r="BH70" s="24">
        <v>542956.00168471795</v>
      </c>
      <c r="BI70" s="24">
        <v>0</v>
      </c>
      <c r="BJ70" s="46">
        <f t="shared" si="24"/>
        <v>542956.00168471795</v>
      </c>
      <c r="BK70" s="20">
        <v>461565.31860166142</v>
      </c>
      <c r="BL70" s="20">
        <v>0</v>
      </c>
      <c r="BM70" s="46">
        <f t="shared" si="25"/>
        <v>461565.31860166142</v>
      </c>
      <c r="BN70" s="25">
        <v>0</v>
      </c>
      <c r="BO70" s="25">
        <v>381768.27799999999</v>
      </c>
      <c r="BP70" s="20">
        <v>0</v>
      </c>
      <c r="BQ70" s="20">
        <v>0</v>
      </c>
      <c r="BR70" s="46">
        <f t="shared" si="26"/>
        <v>0</v>
      </c>
      <c r="BS70" s="20">
        <v>0</v>
      </c>
      <c r="BT70" s="26">
        <v>0</v>
      </c>
      <c r="BU70" s="26">
        <v>34799.416196970953</v>
      </c>
      <c r="BV70" s="26">
        <v>0</v>
      </c>
      <c r="BW70" s="46">
        <f t="shared" si="27"/>
        <v>34799.416196970953</v>
      </c>
      <c r="BX70" s="27">
        <v>206736.92414756905</v>
      </c>
      <c r="BY70" s="27">
        <v>0</v>
      </c>
      <c r="BZ70" s="27">
        <v>0</v>
      </c>
      <c r="CA70" s="27">
        <v>0</v>
      </c>
      <c r="CB70" s="46">
        <f t="shared" si="28"/>
        <v>206736.92414756905</v>
      </c>
      <c r="CC70" s="21">
        <v>0</v>
      </c>
      <c r="CD70" s="21">
        <v>0</v>
      </c>
      <c r="CE70" s="46">
        <f t="shared" si="29"/>
        <v>0</v>
      </c>
      <c r="CF70" s="23">
        <f t="shared" si="30"/>
        <v>1627825.9386309194</v>
      </c>
      <c r="CG70" s="23">
        <f t="shared" si="31"/>
        <v>23884739.755209908</v>
      </c>
      <c r="CI70" s="51">
        <f t="shared" si="32"/>
        <v>16021700.991599999</v>
      </c>
      <c r="CJ70" s="51">
        <f t="shared" si="33"/>
        <v>6235212.8249789914</v>
      </c>
      <c r="CK70" s="51">
        <f t="shared" si="34"/>
        <v>1627825.9386309194</v>
      </c>
      <c r="CL70" s="51">
        <f t="shared" si="35"/>
        <v>0</v>
      </c>
      <c r="CM70" s="29"/>
    </row>
    <row r="71" spans="1:91" s="28" customFormat="1">
      <c r="A71" s="19">
        <v>569</v>
      </c>
      <c r="B71" s="19" t="s">
        <v>177</v>
      </c>
      <c r="C71" s="20">
        <v>0</v>
      </c>
      <c r="D71" s="20">
        <v>0</v>
      </c>
      <c r="E71" s="20">
        <v>47238.144</v>
      </c>
      <c r="F71" s="20">
        <v>36776.843999999997</v>
      </c>
      <c r="G71" s="20">
        <v>375564.05614657461</v>
      </c>
      <c r="H71" s="20">
        <v>250953.69522527052</v>
      </c>
      <c r="I71" s="20">
        <v>537093.79799999995</v>
      </c>
      <c r="J71" s="20">
        <v>1280464.5090000001</v>
      </c>
      <c r="K71" s="20">
        <v>0</v>
      </c>
      <c r="L71" s="20">
        <v>0</v>
      </c>
      <c r="M71" s="20">
        <v>369516.53200000001</v>
      </c>
      <c r="N71" s="20">
        <v>4922231.7</v>
      </c>
      <c r="O71" s="20">
        <v>1136209.608</v>
      </c>
      <c r="P71" s="20">
        <v>2940765.5639999998</v>
      </c>
      <c r="Q71" s="20">
        <v>101126.83199999999</v>
      </c>
      <c r="R71" s="20">
        <v>24336</v>
      </c>
      <c r="S71" s="20">
        <v>484642.90307849628</v>
      </c>
      <c r="T71" s="20">
        <v>126606.12594642649</v>
      </c>
      <c r="U71" s="20">
        <v>131633.60201035615</v>
      </c>
      <c r="V71" s="20">
        <v>158696.3107974313</v>
      </c>
      <c r="W71" s="20">
        <v>629475.00000101048</v>
      </c>
      <c r="X71" s="20">
        <v>14710.503479972363</v>
      </c>
      <c r="Y71" s="20">
        <v>28120.485924120985</v>
      </c>
      <c r="Z71" s="20">
        <v>0</v>
      </c>
      <c r="AA71" s="46">
        <f t="shared" si="18"/>
        <v>28120.485924120985</v>
      </c>
      <c r="AB71" s="20">
        <v>0</v>
      </c>
      <c r="AC71" s="20">
        <v>33585.357157531893</v>
      </c>
      <c r="AD71" s="20">
        <v>10423.892006732603</v>
      </c>
      <c r="AE71" s="20">
        <v>0</v>
      </c>
      <c r="AF71" s="45">
        <f t="shared" si="19"/>
        <v>44009.249164264496</v>
      </c>
      <c r="AG71" s="20">
        <v>9195.8333000000002</v>
      </c>
      <c r="AH71" s="22">
        <v>0</v>
      </c>
      <c r="AI71" s="20">
        <v>3726.4492166952737</v>
      </c>
      <c r="AJ71" s="20">
        <v>0</v>
      </c>
      <c r="AK71" s="20">
        <v>6054.8111416804968</v>
      </c>
      <c r="AL71" s="20">
        <v>0</v>
      </c>
      <c r="AM71" s="45">
        <f t="shared" si="20"/>
        <v>6054.8111416804968</v>
      </c>
      <c r="AN71" s="20">
        <v>13418.289656289769</v>
      </c>
      <c r="AO71" s="20">
        <v>34540.08819647834</v>
      </c>
      <c r="AP71" s="20">
        <v>155750.39999999999</v>
      </c>
      <c r="AQ71" s="20">
        <v>128584.93215295834</v>
      </c>
      <c r="AR71" s="20">
        <v>28014.483305816229</v>
      </c>
      <c r="AS71" s="20">
        <v>17839.154056842002</v>
      </c>
      <c r="AT71" s="20">
        <v>20538.813162803614</v>
      </c>
      <c r="AU71" s="46">
        <f t="shared" si="21"/>
        <v>38377.967219645616</v>
      </c>
      <c r="AV71" s="20">
        <v>66704.500424904618</v>
      </c>
      <c r="AW71" s="20">
        <v>0</v>
      </c>
      <c r="AX71" s="20">
        <v>0</v>
      </c>
      <c r="AY71" s="20">
        <v>0</v>
      </c>
      <c r="AZ71" s="45">
        <f t="shared" si="22"/>
        <v>66704.500424904618</v>
      </c>
      <c r="BA71" s="20">
        <v>22000</v>
      </c>
      <c r="BB71" s="20">
        <v>0</v>
      </c>
      <c r="BC71" s="20">
        <v>0</v>
      </c>
      <c r="BD71" s="20">
        <v>0</v>
      </c>
      <c r="BE71" s="20">
        <v>134200</v>
      </c>
      <c r="BF71" s="20">
        <v>316576</v>
      </c>
      <c r="BG71" s="23">
        <f t="shared" si="23"/>
        <v>14597315.217388391</v>
      </c>
      <c r="BH71" s="24">
        <v>414106.00128491415</v>
      </c>
      <c r="BI71" s="24">
        <v>0</v>
      </c>
      <c r="BJ71" s="46">
        <f t="shared" si="24"/>
        <v>414106.00128491415</v>
      </c>
      <c r="BK71" s="20">
        <v>355899.78617188532</v>
      </c>
      <c r="BL71" s="20">
        <v>0</v>
      </c>
      <c r="BM71" s="46">
        <f t="shared" si="25"/>
        <v>355899.78617188532</v>
      </c>
      <c r="BN71" s="25">
        <v>0</v>
      </c>
      <c r="BO71" s="25">
        <v>320619.85399999999</v>
      </c>
      <c r="BP71" s="20">
        <v>0</v>
      </c>
      <c r="BQ71" s="20">
        <v>0</v>
      </c>
      <c r="BR71" s="46">
        <f t="shared" si="26"/>
        <v>0</v>
      </c>
      <c r="BS71" s="20">
        <v>0</v>
      </c>
      <c r="BT71" s="26">
        <v>0</v>
      </c>
      <c r="BU71" s="26">
        <v>32680.558208826249</v>
      </c>
      <c r="BV71" s="26">
        <v>0</v>
      </c>
      <c r="BW71" s="46">
        <f t="shared" si="27"/>
        <v>32680.558208826249</v>
      </c>
      <c r="BX71" s="27">
        <v>206736.92414756905</v>
      </c>
      <c r="BY71" s="27">
        <v>272000</v>
      </c>
      <c r="BZ71" s="27">
        <v>150000</v>
      </c>
      <c r="CA71" s="27">
        <v>0</v>
      </c>
      <c r="CB71" s="46">
        <f t="shared" si="28"/>
        <v>628736.92414756911</v>
      </c>
      <c r="CC71" s="21">
        <v>0</v>
      </c>
      <c r="CD71" s="21">
        <v>0</v>
      </c>
      <c r="CE71" s="46">
        <f t="shared" si="29"/>
        <v>0</v>
      </c>
      <c r="CF71" s="23">
        <f t="shared" si="30"/>
        <v>1752043.1238131949</v>
      </c>
      <c r="CG71" s="23">
        <f t="shared" si="31"/>
        <v>16349358.341201587</v>
      </c>
      <c r="CI71" s="51">
        <f t="shared" si="32"/>
        <v>11467494.943000002</v>
      </c>
      <c r="CJ71" s="51">
        <f t="shared" si="33"/>
        <v>3129820.2743883929</v>
      </c>
      <c r="CK71" s="51">
        <f t="shared" si="34"/>
        <v>1752043.1238131949</v>
      </c>
      <c r="CL71" s="51">
        <f t="shared" si="35"/>
        <v>0</v>
      </c>
      <c r="CM71" s="29"/>
    </row>
    <row r="72" spans="1:91" s="28" customFormat="1">
      <c r="A72" s="19">
        <v>570</v>
      </c>
      <c r="B72" s="19" t="s">
        <v>178</v>
      </c>
      <c r="C72" s="20">
        <v>0</v>
      </c>
      <c r="D72" s="20">
        <v>0</v>
      </c>
      <c r="E72" s="20">
        <v>55504.271999999997</v>
      </c>
      <c r="F72" s="20">
        <v>0</v>
      </c>
      <c r="G72" s="20">
        <v>391961.96841383469</v>
      </c>
      <c r="H72" s="20">
        <v>54145.668149095858</v>
      </c>
      <c r="I72" s="20">
        <v>93978.024000000005</v>
      </c>
      <c r="J72" s="20">
        <v>2080827.42</v>
      </c>
      <c r="K72" s="20">
        <v>15761.72746490721</v>
      </c>
      <c r="L72" s="20">
        <v>57262.694724267079</v>
      </c>
      <c r="M72" s="20">
        <v>168720.87599999999</v>
      </c>
      <c r="N72" s="20">
        <v>3641609.196</v>
      </c>
      <c r="O72" s="20">
        <v>790401.804</v>
      </c>
      <c r="P72" s="20">
        <v>1054023.906</v>
      </c>
      <c r="Q72" s="20">
        <v>93000</v>
      </c>
      <c r="R72" s="20">
        <v>24336</v>
      </c>
      <c r="S72" s="20">
        <v>362943.20421150577</v>
      </c>
      <c r="T72" s="20">
        <v>150968.68251821041</v>
      </c>
      <c r="U72" s="20">
        <v>0</v>
      </c>
      <c r="V72" s="20">
        <v>48755.246721830954</v>
      </c>
      <c r="W72" s="20">
        <v>315840.00000050699</v>
      </c>
      <c r="X72" s="20">
        <v>8957.2266224460182</v>
      </c>
      <c r="Y72" s="20">
        <v>28120.485924120985</v>
      </c>
      <c r="Z72" s="20">
        <v>76358.565991257099</v>
      </c>
      <c r="AA72" s="46">
        <f t="shared" si="18"/>
        <v>104479.05191537808</v>
      </c>
      <c r="AB72" s="20">
        <v>0</v>
      </c>
      <c r="AC72" s="20">
        <v>28629.364230368046</v>
      </c>
      <c r="AD72" s="20">
        <v>6532.7583781607573</v>
      </c>
      <c r="AE72" s="20">
        <v>31166.761874415526</v>
      </c>
      <c r="AF72" s="45">
        <f t="shared" si="19"/>
        <v>66328.884482944326</v>
      </c>
      <c r="AG72" s="20">
        <v>0</v>
      </c>
      <c r="AH72" s="22">
        <v>0</v>
      </c>
      <c r="AI72" s="20">
        <v>2269.0351949149417</v>
      </c>
      <c r="AJ72" s="20">
        <v>0</v>
      </c>
      <c r="AK72" s="20">
        <v>5330.9262863030781</v>
      </c>
      <c r="AL72" s="20">
        <v>76358.565991257099</v>
      </c>
      <c r="AM72" s="45">
        <f t="shared" si="20"/>
        <v>81689.492277560174</v>
      </c>
      <c r="AN72" s="20">
        <v>8170.3975326639566</v>
      </c>
      <c r="AO72" s="20">
        <v>20445.279677106239</v>
      </c>
      <c r="AP72" s="20">
        <v>128856</v>
      </c>
      <c r="AQ72" s="20">
        <v>44113.963528441876</v>
      </c>
      <c r="AR72" s="20">
        <v>17058.020891165183</v>
      </c>
      <c r="AS72" s="20">
        <v>11207.258254570272</v>
      </c>
      <c r="AT72" s="20">
        <v>12316.126392596167</v>
      </c>
      <c r="AU72" s="46">
        <f t="shared" si="21"/>
        <v>23523.384647166436</v>
      </c>
      <c r="AV72" s="20">
        <v>96821.990967535865</v>
      </c>
      <c r="AW72" s="20">
        <v>0</v>
      </c>
      <c r="AX72" s="20">
        <v>0</v>
      </c>
      <c r="AY72" s="20">
        <v>76358.565991257099</v>
      </c>
      <c r="AZ72" s="45">
        <f t="shared" si="22"/>
        <v>173180.55695879296</v>
      </c>
      <c r="BA72" s="20">
        <v>22000</v>
      </c>
      <c r="BB72" s="20">
        <v>1177553.2357795557</v>
      </c>
      <c r="BC72" s="20">
        <v>0</v>
      </c>
      <c r="BD72" s="20">
        <v>72800</v>
      </c>
      <c r="BE72" s="20">
        <v>0</v>
      </c>
      <c r="BF72" s="20">
        <v>0</v>
      </c>
      <c r="BG72" s="23">
        <f t="shared" si="23"/>
        <v>11351465.219712291</v>
      </c>
      <c r="BH72" s="24">
        <v>470063.00145854108</v>
      </c>
      <c r="BI72" s="24">
        <v>152717.13276945593</v>
      </c>
      <c r="BJ72" s="46">
        <f t="shared" si="24"/>
        <v>622780.13422799704</v>
      </c>
      <c r="BK72" s="20">
        <v>495528.93057139486</v>
      </c>
      <c r="BL72" s="20">
        <v>152717.13276945593</v>
      </c>
      <c r="BM72" s="46">
        <f t="shared" si="25"/>
        <v>648246.06334085076</v>
      </c>
      <c r="BN72" s="25">
        <v>180353.25</v>
      </c>
      <c r="BO72" s="25"/>
      <c r="BP72" s="20">
        <v>0</v>
      </c>
      <c r="BQ72" s="20">
        <v>0</v>
      </c>
      <c r="BR72" s="46">
        <f t="shared" si="26"/>
        <v>0</v>
      </c>
      <c r="BS72" s="20">
        <v>0</v>
      </c>
      <c r="BT72" s="26">
        <v>0</v>
      </c>
      <c r="BU72" s="26">
        <v>14819.681707662443</v>
      </c>
      <c r="BV72" s="26">
        <v>305434.26632585365</v>
      </c>
      <c r="BW72" s="46">
        <f t="shared" si="27"/>
        <v>320253.94803351606</v>
      </c>
      <c r="BX72" s="27">
        <v>140285.769957279</v>
      </c>
      <c r="BY72" s="27">
        <v>0</v>
      </c>
      <c r="BZ72" s="27">
        <v>0</v>
      </c>
      <c r="CA72" s="27">
        <v>381792.83231711073</v>
      </c>
      <c r="CB72" s="46">
        <f t="shared" si="28"/>
        <v>522078.6022743897</v>
      </c>
      <c r="CC72" s="21">
        <v>512002.28051692812</v>
      </c>
      <c r="CD72" s="21">
        <v>305434.26947362063</v>
      </c>
      <c r="CE72" s="46">
        <f t="shared" si="29"/>
        <v>817436.54999054875</v>
      </c>
      <c r="CF72" s="23">
        <f t="shared" si="30"/>
        <v>3111148.5478673023</v>
      </c>
      <c r="CG72" s="23">
        <f t="shared" si="31"/>
        <v>14462613.767579593</v>
      </c>
      <c r="CI72" s="51">
        <f t="shared" si="32"/>
        <v>8075753.2259999998</v>
      </c>
      <c r="CJ72" s="51">
        <f t="shared" si="33"/>
        <v>3275711.9937122953</v>
      </c>
      <c r="CK72" s="51">
        <f t="shared" si="34"/>
        <v>3111148.5478673023</v>
      </c>
      <c r="CL72" s="51">
        <f t="shared" si="35"/>
        <v>0</v>
      </c>
      <c r="CM72" s="29"/>
    </row>
    <row r="73" spans="1:91" s="28" customFormat="1">
      <c r="A73" s="19">
        <v>571</v>
      </c>
      <c r="B73" s="19" t="s">
        <v>179</v>
      </c>
      <c r="C73" s="20">
        <v>0</v>
      </c>
      <c r="D73" s="20">
        <v>0</v>
      </c>
      <c r="E73" s="20">
        <v>131884.88399999999</v>
      </c>
      <c r="F73" s="20">
        <v>1161396.848</v>
      </c>
      <c r="G73" s="20">
        <v>322919.70305439614</v>
      </c>
      <c r="H73" s="20">
        <v>92778.758666737354</v>
      </c>
      <c r="I73" s="20">
        <v>132886.97500000001</v>
      </c>
      <c r="J73" s="20">
        <v>978034.63399999996</v>
      </c>
      <c r="K73" s="20">
        <v>0</v>
      </c>
      <c r="L73" s="20">
        <v>0</v>
      </c>
      <c r="M73" s="20">
        <v>3796.7159999999999</v>
      </c>
      <c r="N73" s="20">
        <v>4908646.6560000004</v>
      </c>
      <c r="O73" s="20">
        <v>1300043.808</v>
      </c>
      <c r="P73" s="20">
        <v>1386509.34</v>
      </c>
      <c r="Q73" s="20">
        <v>106074.39599999999</v>
      </c>
      <c r="R73" s="20">
        <v>24336</v>
      </c>
      <c r="S73" s="20">
        <v>554547.5865672176</v>
      </c>
      <c r="T73" s="20">
        <v>128616.11657498038</v>
      </c>
      <c r="U73" s="20">
        <v>0</v>
      </c>
      <c r="V73" s="20">
        <v>44034.01384210767</v>
      </c>
      <c r="W73" s="20">
        <v>1263441.000002028</v>
      </c>
      <c r="X73" s="20">
        <v>8871.0798948814263</v>
      </c>
      <c r="Y73" s="20">
        <v>28120.485924120985</v>
      </c>
      <c r="Z73" s="20">
        <v>35412.378508759124</v>
      </c>
      <c r="AA73" s="46">
        <f t="shared" si="18"/>
        <v>63532.864432880109</v>
      </c>
      <c r="AB73" s="20">
        <v>0</v>
      </c>
      <c r="AC73" s="20">
        <v>20803.471505628237</v>
      </c>
      <c r="AD73" s="20">
        <v>8807.6794350046821</v>
      </c>
      <c r="AE73" s="20">
        <v>16743.302344527572</v>
      </c>
      <c r="AF73" s="45">
        <f t="shared" si="19"/>
        <v>46354.453285160489</v>
      </c>
      <c r="AG73" s="20">
        <v>0</v>
      </c>
      <c r="AH73" s="22">
        <v>0</v>
      </c>
      <c r="AI73" s="20">
        <v>11469.114614095006</v>
      </c>
      <c r="AJ73" s="20">
        <v>0</v>
      </c>
      <c r="AK73" s="20">
        <v>5475.3302574530817</v>
      </c>
      <c r="AL73" s="20">
        <v>26992.101841120842</v>
      </c>
      <c r="AM73" s="45">
        <f t="shared" si="20"/>
        <v>32467.432098573925</v>
      </c>
      <c r="AN73" s="20">
        <v>8091.8181866220684</v>
      </c>
      <c r="AO73" s="20">
        <v>25552.866628165113</v>
      </c>
      <c r="AP73" s="20">
        <v>156481.8216</v>
      </c>
      <c r="AQ73" s="20">
        <v>103619.33740884013</v>
      </c>
      <c r="AR73" s="20">
        <v>16893.964231616133</v>
      </c>
      <c r="AS73" s="20">
        <v>12714.507300541121</v>
      </c>
      <c r="AT73" s="20">
        <v>14184.918840370587</v>
      </c>
      <c r="AU73" s="46">
        <f t="shared" si="21"/>
        <v>26899.42614091171</v>
      </c>
      <c r="AV73" s="20">
        <v>63861.336718902552</v>
      </c>
      <c r="AW73" s="20">
        <v>8200</v>
      </c>
      <c r="AX73" s="20">
        <v>0</v>
      </c>
      <c r="AY73" s="20">
        <v>44855.67944442822</v>
      </c>
      <c r="AZ73" s="45">
        <f t="shared" si="22"/>
        <v>116917.01616333076</v>
      </c>
      <c r="BA73" s="20">
        <v>22000</v>
      </c>
      <c r="BB73" s="20">
        <v>0</v>
      </c>
      <c r="BC73" s="20">
        <v>0</v>
      </c>
      <c r="BD73" s="20">
        <v>0</v>
      </c>
      <c r="BE73" s="20">
        <v>0</v>
      </c>
      <c r="BF73" s="20">
        <v>0</v>
      </c>
      <c r="BG73" s="23">
        <f t="shared" si="23"/>
        <v>13179098.630392546</v>
      </c>
      <c r="BH73" s="24">
        <v>302088.00093733764</v>
      </c>
      <c r="BI73" s="24">
        <v>138851.50095405974</v>
      </c>
      <c r="BJ73" s="46">
        <f t="shared" si="24"/>
        <v>440939.50189139741</v>
      </c>
      <c r="BK73" s="20">
        <v>591292.52519092662</v>
      </c>
      <c r="BL73" s="20">
        <v>78694.174463909148</v>
      </c>
      <c r="BM73" s="46">
        <f t="shared" si="25"/>
        <v>669986.69965483574</v>
      </c>
      <c r="BN73" s="25">
        <v>0</v>
      </c>
      <c r="BO73" s="25"/>
      <c r="BP73" s="20">
        <v>0</v>
      </c>
      <c r="BQ73" s="20">
        <v>0</v>
      </c>
      <c r="BR73" s="46">
        <f t="shared" si="26"/>
        <v>0</v>
      </c>
      <c r="BS73" s="20">
        <v>83288.806764370907</v>
      </c>
      <c r="BT73" s="26">
        <v>0</v>
      </c>
      <c r="BU73" s="26">
        <v>31644.011054929353</v>
      </c>
      <c r="BV73" s="26">
        <v>236082.52339172747</v>
      </c>
      <c r="BW73" s="46">
        <f t="shared" si="27"/>
        <v>267726.53444665682</v>
      </c>
      <c r="BX73" s="27">
        <v>206736.92414756905</v>
      </c>
      <c r="BY73" s="27">
        <v>272000</v>
      </c>
      <c r="BZ73" s="27">
        <v>0</v>
      </c>
      <c r="CA73" s="27">
        <v>143852.95092002593</v>
      </c>
      <c r="CB73" s="46">
        <f t="shared" si="28"/>
        <v>622589.87506759493</v>
      </c>
      <c r="CC73" s="21">
        <v>0</v>
      </c>
      <c r="CD73" s="21">
        <v>115680.50571282</v>
      </c>
      <c r="CE73" s="46">
        <f t="shared" si="29"/>
        <v>115680.50571282</v>
      </c>
      <c r="CF73" s="23">
        <f t="shared" si="30"/>
        <v>2200211.9235376762</v>
      </c>
      <c r="CG73" s="23">
        <f t="shared" si="31"/>
        <v>15379310.553930223</v>
      </c>
      <c r="CI73" s="51">
        <f t="shared" si="32"/>
        <v>8996810.3465999998</v>
      </c>
      <c r="CJ73" s="51">
        <f t="shared" si="33"/>
        <v>4182288.2837925442</v>
      </c>
      <c r="CK73" s="51">
        <f t="shared" si="34"/>
        <v>2116923.116773305</v>
      </c>
      <c r="CL73" s="51">
        <f t="shared" si="35"/>
        <v>83288.806764370907</v>
      </c>
      <c r="CM73" s="29"/>
    </row>
    <row r="74" spans="1:91" s="28" customFormat="1">
      <c r="A74" s="19">
        <v>572</v>
      </c>
      <c r="B74" s="19" t="s">
        <v>180</v>
      </c>
      <c r="C74" s="20">
        <v>0</v>
      </c>
      <c r="D74" s="20">
        <v>0</v>
      </c>
      <c r="E74" s="20">
        <v>279020.17200000002</v>
      </c>
      <c r="F74" s="20">
        <v>41597.279999999999</v>
      </c>
      <c r="G74" s="20">
        <v>555755.10925989866</v>
      </c>
      <c r="H74" s="20">
        <v>53090.789397227272</v>
      </c>
      <c r="I74" s="20">
        <v>111638.849</v>
      </c>
      <c r="J74" s="20">
        <v>1119413.868</v>
      </c>
      <c r="K74" s="20">
        <v>0</v>
      </c>
      <c r="L74" s="20">
        <v>101957.88751130053</v>
      </c>
      <c r="M74" s="20">
        <v>761676.924</v>
      </c>
      <c r="N74" s="20">
        <v>9870594.6960000005</v>
      </c>
      <c r="O74" s="20">
        <v>1399704.504</v>
      </c>
      <c r="P74" s="20">
        <v>1594375.2</v>
      </c>
      <c r="Q74" s="20">
        <v>187366.08</v>
      </c>
      <c r="R74" s="20">
        <v>24336</v>
      </c>
      <c r="S74" s="20">
        <v>905123.64028686064</v>
      </c>
      <c r="T74" s="20">
        <v>232623.25533505096</v>
      </c>
      <c r="U74" s="20">
        <v>0</v>
      </c>
      <c r="V74" s="20">
        <v>360964.81502153422</v>
      </c>
      <c r="W74" s="20">
        <v>510645.00000081968</v>
      </c>
      <c r="X74" s="20">
        <v>14974.000154732366</v>
      </c>
      <c r="Y74" s="20">
        <v>28120.485924120985</v>
      </c>
      <c r="Z74" s="20">
        <v>47216.504678345511</v>
      </c>
      <c r="AA74" s="46">
        <f t="shared" si="18"/>
        <v>75336.990602466496</v>
      </c>
      <c r="AB74" s="20">
        <v>0</v>
      </c>
      <c r="AC74" s="20">
        <v>36338.409683082238</v>
      </c>
      <c r="AD74" s="20">
        <v>16216.452190278471</v>
      </c>
      <c r="AE74" s="20">
        <v>35825.158414238962</v>
      </c>
      <c r="AF74" s="45">
        <f t="shared" si="19"/>
        <v>88380.020287599677</v>
      </c>
      <c r="AG74" s="20">
        <v>0</v>
      </c>
      <c r="AH74" s="22">
        <v>0</v>
      </c>
      <c r="AI74" s="20">
        <v>3793.197916262086</v>
      </c>
      <c r="AJ74" s="20">
        <v>0</v>
      </c>
      <c r="AK74" s="20">
        <v>7337.0878854986322</v>
      </c>
      <c r="AL74" s="20">
        <v>47216.504678345504</v>
      </c>
      <c r="AM74" s="45">
        <f t="shared" si="20"/>
        <v>54553.592563844133</v>
      </c>
      <c r="AN74" s="20">
        <v>13658.64000936997</v>
      </c>
      <c r="AO74" s="20">
        <v>40658.982863368328</v>
      </c>
      <c r="AP74" s="20">
        <v>90854.399999999994</v>
      </c>
      <c r="AQ74" s="20">
        <v>174759.16320882743</v>
      </c>
      <c r="AR74" s="20">
        <v>28516.282799372115</v>
      </c>
      <c r="AS74" s="20">
        <v>17386.979343050749</v>
      </c>
      <c r="AT74" s="20">
        <v>19978.175428471288</v>
      </c>
      <c r="AU74" s="46">
        <f t="shared" si="21"/>
        <v>37365.154771522037</v>
      </c>
      <c r="AV74" s="20">
        <v>127088.4221012677</v>
      </c>
      <c r="AW74" s="20">
        <v>0</v>
      </c>
      <c r="AX74" s="20">
        <v>0</v>
      </c>
      <c r="AY74" s="20">
        <v>82628.883187104613</v>
      </c>
      <c r="AZ74" s="45">
        <f t="shared" si="22"/>
        <v>209717.30528837233</v>
      </c>
      <c r="BA74" s="20">
        <v>22000</v>
      </c>
      <c r="BB74" s="20">
        <v>0</v>
      </c>
      <c r="BC74" s="20">
        <v>0</v>
      </c>
      <c r="BD74" s="20">
        <v>98000</v>
      </c>
      <c r="BE74" s="20">
        <v>134200</v>
      </c>
      <c r="BF74" s="20">
        <v>404289</v>
      </c>
      <c r="BG74" s="23">
        <f t="shared" si="23"/>
        <v>19600940.800278425</v>
      </c>
      <c r="BH74" s="24">
        <v>558362.00173252064</v>
      </c>
      <c r="BI74" s="24">
        <v>137714.80531184102</v>
      </c>
      <c r="BJ74" s="46">
        <f t="shared" si="24"/>
        <v>696076.80704436172</v>
      </c>
      <c r="BK74" s="20">
        <v>470414.21066370059</v>
      </c>
      <c r="BL74" s="20">
        <v>281725.14458079473</v>
      </c>
      <c r="BM74" s="46">
        <f t="shared" si="25"/>
        <v>752139.35524449532</v>
      </c>
      <c r="BN74" s="25">
        <v>0</v>
      </c>
      <c r="BO74" s="25"/>
      <c r="BP74" s="20">
        <v>0</v>
      </c>
      <c r="BQ74" s="20">
        <v>0</v>
      </c>
      <c r="BR74" s="46">
        <f t="shared" si="26"/>
        <v>0</v>
      </c>
      <c r="BS74" s="20">
        <v>0</v>
      </c>
      <c r="BT74" s="26">
        <v>0</v>
      </c>
      <c r="BU74" s="26">
        <v>29514.182243453095</v>
      </c>
      <c r="BV74" s="26">
        <v>533585.94595942902</v>
      </c>
      <c r="BW74" s="46">
        <f t="shared" si="27"/>
        <v>563100.12820288213</v>
      </c>
      <c r="BX74" s="27">
        <v>169819.61626407452</v>
      </c>
      <c r="BY74" s="27">
        <v>0</v>
      </c>
      <c r="BZ74" s="27">
        <v>0</v>
      </c>
      <c r="CA74" s="27">
        <v>456152.49859999446</v>
      </c>
      <c r="CB74" s="46">
        <f t="shared" si="28"/>
        <v>625972.11486406904</v>
      </c>
      <c r="CC74" s="21">
        <v>512002.28051692812</v>
      </c>
      <c r="CD74" s="21">
        <v>169192.47509740471</v>
      </c>
      <c r="CE74" s="46">
        <f t="shared" si="29"/>
        <v>681194.75561433285</v>
      </c>
      <c r="CF74" s="23">
        <f t="shared" si="30"/>
        <v>3318483.1609701412</v>
      </c>
      <c r="CG74" s="23">
        <f t="shared" si="31"/>
        <v>22919423.961248565</v>
      </c>
      <c r="CI74" s="51">
        <f t="shared" si="32"/>
        <v>15159960.521000002</v>
      </c>
      <c r="CJ74" s="51">
        <f t="shared" si="33"/>
        <v>4440980.2792784292</v>
      </c>
      <c r="CK74" s="51">
        <f t="shared" si="34"/>
        <v>3318483.1609701412</v>
      </c>
      <c r="CL74" s="51">
        <f t="shared" si="35"/>
        <v>0</v>
      </c>
      <c r="CM74" s="29"/>
    </row>
    <row r="75" spans="1:91" s="28" customFormat="1">
      <c r="A75" s="19">
        <v>573</v>
      </c>
      <c r="B75" s="19" t="s">
        <v>181</v>
      </c>
      <c r="C75" s="20">
        <v>0</v>
      </c>
      <c r="D75" s="20">
        <v>0</v>
      </c>
      <c r="E75" s="20">
        <v>30932.304</v>
      </c>
      <c r="F75" s="20">
        <v>3279.9720000000002</v>
      </c>
      <c r="G75" s="20">
        <v>249917.62142365598</v>
      </c>
      <c r="H75" s="20">
        <v>63718.571472807744</v>
      </c>
      <c r="I75" s="20">
        <v>72962.076000000001</v>
      </c>
      <c r="J75" s="20">
        <v>1065301.0919999999</v>
      </c>
      <c r="K75" s="20">
        <v>20182.211851450891</v>
      </c>
      <c r="L75" s="20">
        <v>25940.612973007876</v>
      </c>
      <c r="M75" s="20">
        <v>43181.58</v>
      </c>
      <c r="N75" s="20">
        <v>3383605.9559999998</v>
      </c>
      <c r="O75" s="20">
        <v>447135.54</v>
      </c>
      <c r="P75" s="20">
        <v>1384619.8559999999</v>
      </c>
      <c r="Q75" s="20">
        <v>93000</v>
      </c>
      <c r="R75" s="20">
        <v>24336</v>
      </c>
      <c r="S75" s="20">
        <v>194710.45105627674</v>
      </c>
      <c r="T75" s="20">
        <v>99291.423367408424</v>
      </c>
      <c r="U75" s="20">
        <v>137576.66874300118</v>
      </c>
      <c r="V75" s="20">
        <v>119867.39247737477</v>
      </c>
      <c r="W75" s="20">
        <v>337557.00000054191</v>
      </c>
      <c r="X75" s="20">
        <v>6327.0482759156876</v>
      </c>
      <c r="Y75" s="20">
        <v>28120.485924120985</v>
      </c>
      <c r="Z75" s="20">
        <v>25182.13582845093</v>
      </c>
      <c r="AA75" s="46">
        <f t="shared" si="18"/>
        <v>53302.621752571911</v>
      </c>
      <c r="AB75" s="20">
        <v>0</v>
      </c>
      <c r="AC75" s="20">
        <v>21916.452210441235</v>
      </c>
      <c r="AD75" s="20">
        <v>6186.4271127904885</v>
      </c>
      <c r="AE75" s="20">
        <v>28532.42176400845</v>
      </c>
      <c r="AF75" s="45">
        <f t="shared" si="19"/>
        <v>56635.301087240179</v>
      </c>
      <c r="AG75" s="20">
        <v>0</v>
      </c>
      <c r="AH75" s="22">
        <v>0</v>
      </c>
      <c r="AI75" s="20">
        <v>1602.761191952316</v>
      </c>
      <c r="AJ75" s="20">
        <v>0</v>
      </c>
      <c r="AK75" s="20">
        <v>6350.7820825494337</v>
      </c>
      <c r="AL75" s="20">
        <v>44855.67944442822</v>
      </c>
      <c r="AM75" s="45">
        <f t="shared" si="20"/>
        <v>51206.461526977655</v>
      </c>
      <c r="AN75" s="20">
        <v>5771.261775720337</v>
      </c>
      <c r="AO75" s="20">
        <v>19441.561645813632</v>
      </c>
      <c r="AP75" s="20">
        <v>98966.399999999994</v>
      </c>
      <c r="AQ75" s="20">
        <v>73442.477742405987</v>
      </c>
      <c r="AR75" s="20">
        <v>12049.144921657462</v>
      </c>
      <c r="AS75" s="20">
        <v>7891.3103534344082</v>
      </c>
      <c r="AT75" s="20">
        <v>8204.7830074924441</v>
      </c>
      <c r="AU75" s="46">
        <f t="shared" si="21"/>
        <v>16096.093360926852</v>
      </c>
      <c r="AV75" s="20">
        <v>55090.284435911126</v>
      </c>
      <c r="AW75" s="20">
        <v>0</v>
      </c>
      <c r="AX75" s="20">
        <v>0</v>
      </c>
      <c r="AY75" s="20">
        <v>78694.111508569578</v>
      </c>
      <c r="AZ75" s="45">
        <f t="shared" si="22"/>
        <v>133784.3959444807</v>
      </c>
      <c r="BA75" s="20">
        <v>22000</v>
      </c>
      <c r="BB75" s="20">
        <v>1368759.9962631112</v>
      </c>
      <c r="BC75" s="20">
        <v>0</v>
      </c>
      <c r="BD75" s="20">
        <v>0</v>
      </c>
      <c r="BE75" s="20">
        <v>134200</v>
      </c>
      <c r="BF75" s="20">
        <v>0</v>
      </c>
      <c r="BG75" s="23">
        <f t="shared" si="23"/>
        <v>9850701.8548542988</v>
      </c>
      <c r="BH75" s="24">
        <v>685623.00212739408</v>
      </c>
      <c r="BI75" s="24">
        <v>414411.54874579946</v>
      </c>
      <c r="BJ75" s="46">
        <f t="shared" si="24"/>
        <v>1100034.5508731934</v>
      </c>
      <c r="BK75" s="20">
        <v>613896.56572370406</v>
      </c>
      <c r="BL75" s="20">
        <v>125910.67914225467</v>
      </c>
      <c r="BM75" s="46">
        <f t="shared" si="25"/>
        <v>739807.2448659587</v>
      </c>
      <c r="BN75" s="25">
        <v>188982.45</v>
      </c>
      <c r="BO75" s="25"/>
      <c r="BP75" s="20">
        <v>0</v>
      </c>
      <c r="BQ75" s="20">
        <v>0</v>
      </c>
      <c r="BR75" s="46">
        <f t="shared" si="26"/>
        <v>0</v>
      </c>
      <c r="BS75" s="20">
        <v>0</v>
      </c>
      <c r="BT75" s="26">
        <v>700000</v>
      </c>
      <c r="BU75" s="26">
        <v>26388.20534438203</v>
      </c>
      <c r="BV75" s="26">
        <v>243951.9408381184</v>
      </c>
      <c r="BW75" s="46">
        <f t="shared" si="27"/>
        <v>270340.14618250041</v>
      </c>
      <c r="BX75" s="27">
        <v>140285.769957279</v>
      </c>
      <c r="BY75" s="27">
        <v>0</v>
      </c>
      <c r="BZ75" s="27">
        <v>0</v>
      </c>
      <c r="CA75" s="27">
        <v>244738.88258275751</v>
      </c>
      <c r="CB75" s="46">
        <f t="shared" si="28"/>
        <v>385024.65254003648</v>
      </c>
      <c r="CC75" s="21">
        <v>0</v>
      </c>
      <c r="CD75" s="21">
        <v>220343.68849894564</v>
      </c>
      <c r="CE75" s="46">
        <f t="shared" si="29"/>
        <v>220343.68849894564</v>
      </c>
      <c r="CF75" s="23">
        <f t="shared" si="30"/>
        <v>3604532.7329606339</v>
      </c>
      <c r="CG75" s="23">
        <f t="shared" si="31"/>
        <v>13455234.587814933</v>
      </c>
      <c r="CI75" s="51">
        <f t="shared" si="32"/>
        <v>6613108.5</v>
      </c>
      <c r="CJ75" s="51">
        <f t="shared" si="33"/>
        <v>3237593.3548542997</v>
      </c>
      <c r="CK75" s="51">
        <f t="shared" si="34"/>
        <v>3604532.7329606339</v>
      </c>
      <c r="CL75" s="51">
        <f t="shared" si="35"/>
        <v>0</v>
      </c>
      <c r="CM75" s="29"/>
    </row>
    <row r="76" spans="1:91" s="28" customFormat="1">
      <c r="A76" s="19">
        <v>574</v>
      </c>
      <c r="B76" s="19" t="s">
        <v>182</v>
      </c>
      <c r="C76" s="20">
        <v>0</v>
      </c>
      <c r="D76" s="20">
        <v>0</v>
      </c>
      <c r="E76" s="20">
        <v>123258.03599999999</v>
      </c>
      <c r="F76" s="20">
        <v>282011.8612928061</v>
      </c>
      <c r="G76" s="20">
        <v>380409.93890133419</v>
      </c>
      <c r="H76" s="20">
        <v>67952.995420163308</v>
      </c>
      <c r="I76" s="20">
        <v>125454.52800000001</v>
      </c>
      <c r="J76" s="20">
        <v>774542.08799999999</v>
      </c>
      <c r="K76" s="20">
        <v>0</v>
      </c>
      <c r="L76" s="20">
        <v>0</v>
      </c>
      <c r="M76" s="20">
        <v>40000</v>
      </c>
      <c r="N76" s="20">
        <v>6074402.7359999996</v>
      </c>
      <c r="O76" s="20">
        <v>825188.652</v>
      </c>
      <c r="P76" s="20">
        <v>1251729.96</v>
      </c>
      <c r="Q76" s="20">
        <v>126696.10799999999</v>
      </c>
      <c r="R76" s="20">
        <v>24336</v>
      </c>
      <c r="S76" s="20">
        <v>587875.47938257176</v>
      </c>
      <c r="T76" s="20">
        <v>157496.67668766054</v>
      </c>
      <c r="U76" s="20">
        <v>0</v>
      </c>
      <c r="V76" s="20">
        <v>86014.75456132862</v>
      </c>
      <c r="W76" s="20">
        <v>1694328.0000027199</v>
      </c>
      <c r="X76" s="20">
        <v>9657.8454877906606</v>
      </c>
      <c r="Y76" s="20">
        <v>28120.485924120985</v>
      </c>
      <c r="Z76" s="20">
        <v>0</v>
      </c>
      <c r="AA76" s="46">
        <f t="shared" si="18"/>
        <v>28120.485924120985</v>
      </c>
      <c r="AB76" s="20">
        <v>0</v>
      </c>
      <c r="AC76" s="20">
        <v>22865.13187889734</v>
      </c>
      <c r="AD76" s="20">
        <v>9928.1629406143747</v>
      </c>
      <c r="AE76" s="20">
        <v>0</v>
      </c>
      <c r="AF76" s="45">
        <f t="shared" si="19"/>
        <v>32793.294819511713</v>
      </c>
      <c r="AG76" s="20">
        <v>0</v>
      </c>
      <c r="AH76" s="22">
        <v>0</v>
      </c>
      <c r="AI76" s="20">
        <v>2446.5152264801409</v>
      </c>
      <c r="AJ76" s="20">
        <v>0</v>
      </c>
      <c r="AK76" s="20">
        <v>6615.2390297144484</v>
      </c>
      <c r="AL76" s="20">
        <v>0</v>
      </c>
      <c r="AM76" s="45">
        <f t="shared" si="20"/>
        <v>6615.2390297144484</v>
      </c>
      <c r="AN76" s="20">
        <v>8809.4719794804569</v>
      </c>
      <c r="AO76" s="20">
        <v>26112.522917063863</v>
      </c>
      <c r="AP76" s="20">
        <v>116812.8</v>
      </c>
      <c r="AQ76" s="20">
        <v>93439.191979199692</v>
      </c>
      <c r="AR76" s="20">
        <v>18392.269955696469</v>
      </c>
      <c r="AS76" s="20">
        <v>24395.687406815188</v>
      </c>
      <c r="AT76" s="20">
        <v>28668.060310622339</v>
      </c>
      <c r="AU76" s="46">
        <f t="shared" si="21"/>
        <v>53063.747717437524</v>
      </c>
      <c r="AV76" s="20">
        <v>65718.160178735969</v>
      </c>
      <c r="AW76" s="20">
        <v>0</v>
      </c>
      <c r="AX76" s="20">
        <v>0</v>
      </c>
      <c r="AY76" s="20">
        <v>0</v>
      </c>
      <c r="AZ76" s="45">
        <f t="shared" si="22"/>
        <v>65718.160178735969</v>
      </c>
      <c r="BA76" s="20">
        <v>22000</v>
      </c>
      <c r="BB76" s="20">
        <v>0</v>
      </c>
      <c r="BC76" s="20">
        <v>0</v>
      </c>
      <c r="BD76" s="20">
        <v>0</v>
      </c>
      <c r="BE76" s="20">
        <v>134200</v>
      </c>
      <c r="BF76" s="20">
        <v>0</v>
      </c>
      <c r="BG76" s="23">
        <f t="shared" si="23"/>
        <v>13239879.359463813</v>
      </c>
      <c r="BH76" s="24">
        <v>356801.00110710459</v>
      </c>
      <c r="BI76" s="24">
        <v>0</v>
      </c>
      <c r="BJ76" s="46">
        <f t="shared" si="24"/>
        <v>356801.00110710459</v>
      </c>
      <c r="BK76" s="20">
        <v>461646.66864813335</v>
      </c>
      <c r="BL76" s="20">
        <v>0</v>
      </c>
      <c r="BM76" s="46">
        <f t="shared" si="25"/>
        <v>461646.66864813335</v>
      </c>
      <c r="BN76" s="25">
        <v>0</v>
      </c>
      <c r="BO76" s="25"/>
      <c r="BP76" s="20">
        <v>0</v>
      </c>
      <c r="BQ76" s="20">
        <v>0</v>
      </c>
      <c r="BR76" s="46">
        <f t="shared" si="26"/>
        <v>0</v>
      </c>
      <c r="BS76" s="20">
        <v>0</v>
      </c>
      <c r="BT76" s="26">
        <v>0</v>
      </c>
      <c r="BU76" s="26">
        <v>37750.64254895351</v>
      </c>
      <c r="BV76" s="26">
        <v>0</v>
      </c>
      <c r="BW76" s="46">
        <f t="shared" si="27"/>
        <v>37750.64254895351</v>
      </c>
      <c r="BX76" s="27">
        <v>339639.23252814903</v>
      </c>
      <c r="BY76" s="27">
        <v>272000</v>
      </c>
      <c r="BZ76" s="27">
        <v>0</v>
      </c>
      <c r="CA76" s="27">
        <v>0</v>
      </c>
      <c r="CB76" s="46">
        <f t="shared" si="28"/>
        <v>611639.23252814903</v>
      </c>
      <c r="CC76" s="21">
        <v>0</v>
      </c>
      <c r="CD76" s="21">
        <v>0</v>
      </c>
      <c r="CE76" s="46">
        <f t="shared" si="29"/>
        <v>0</v>
      </c>
      <c r="CF76" s="23">
        <f t="shared" si="30"/>
        <v>1467837.5448323404</v>
      </c>
      <c r="CG76" s="23">
        <f t="shared" si="31"/>
        <v>14707716.904296152</v>
      </c>
      <c r="CI76" s="51">
        <f t="shared" si="32"/>
        <v>9359162.8719999995</v>
      </c>
      <c r="CJ76" s="51">
        <f t="shared" si="33"/>
        <v>3880716.4874638161</v>
      </c>
      <c r="CK76" s="51">
        <f t="shared" si="34"/>
        <v>1467837.5448323404</v>
      </c>
      <c r="CL76" s="51">
        <f t="shared" si="35"/>
        <v>0</v>
      </c>
      <c r="CM76" s="29"/>
    </row>
    <row r="77" spans="1:91" s="28" customFormat="1">
      <c r="A77" s="19">
        <v>575</v>
      </c>
      <c r="B77" s="19" t="s">
        <v>183</v>
      </c>
      <c r="C77" s="20">
        <v>0</v>
      </c>
      <c r="D77" s="20">
        <v>0</v>
      </c>
      <c r="E77" s="20">
        <v>116165.988</v>
      </c>
      <c r="F77" s="20">
        <v>299505.777</v>
      </c>
      <c r="G77" s="20">
        <v>318445.53478908486</v>
      </c>
      <c r="H77" s="20">
        <v>70573.682489031853</v>
      </c>
      <c r="I77" s="20">
        <v>127390.008</v>
      </c>
      <c r="J77" s="20">
        <v>986340.03599999996</v>
      </c>
      <c r="K77" s="20">
        <v>0</v>
      </c>
      <c r="L77" s="20">
        <v>52396.815769081746</v>
      </c>
      <c r="M77" s="20">
        <v>190653.96</v>
      </c>
      <c r="N77" s="20">
        <v>4063504.284</v>
      </c>
      <c r="O77" s="20">
        <v>872143.44</v>
      </c>
      <c r="P77" s="20">
        <v>1237688.496</v>
      </c>
      <c r="Q77" s="20">
        <v>114613.164</v>
      </c>
      <c r="R77" s="20">
        <v>24336</v>
      </c>
      <c r="S77" s="20">
        <v>428797.86688852974</v>
      </c>
      <c r="T77" s="20">
        <v>156002.8311443961</v>
      </c>
      <c r="U77" s="20">
        <v>0</v>
      </c>
      <c r="V77" s="20">
        <v>15168.075282617028</v>
      </c>
      <c r="W77" s="20">
        <v>424584.00000068155</v>
      </c>
      <c r="X77" s="20">
        <v>10262.912216045806</v>
      </c>
      <c r="Y77" s="20">
        <v>28120.485924120985</v>
      </c>
      <c r="Z77" s="20">
        <v>0</v>
      </c>
      <c r="AA77" s="46">
        <f t="shared" si="18"/>
        <v>28120.485924120985</v>
      </c>
      <c r="AB77" s="20">
        <v>10000</v>
      </c>
      <c r="AC77" s="20">
        <v>21326.571763340289</v>
      </c>
      <c r="AD77" s="20">
        <v>8101.4352860143272</v>
      </c>
      <c r="AE77" s="20">
        <v>30847.819649174162</v>
      </c>
      <c r="AF77" s="45">
        <f t="shared" si="19"/>
        <v>60275.826698528777</v>
      </c>
      <c r="AG77" s="20">
        <v>0</v>
      </c>
      <c r="AH77" s="22">
        <v>0</v>
      </c>
      <c r="AI77" s="20">
        <v>2599.7900915195673</v>
      </c>
      <c r="AJ77" s="20">
        <v>0</v>
      </c>
      <c r="AK77" s="20">
        <v>6217.4981091778018</v>
      </c>
      <c r="AL77" s="20">
        <v>39347.087231954574</v>
      </c>
      <c r="AM77" s="45">
        <f t="shared" si="20"/>
        <v>45564.585341132377</v>
      </c>
      <c r="AN77" s="20">
        <v>9361.3878695221993</v>
      </c>
      <c r="AO77" s="20">
        <v>23395.393446520764</v>
      </c>
      <c r="AP77" s="20">
        <v>136281.60000000001</v>
      </c>
      <c r="AQ77" s="20">
        <v>114284.25166846345</v>
      </c>
      <c r="AR77" s="20">
        <v>19544.550826346902</v>
      </c>
      <c r="AS77" s="20">
        <v>10830.445993077561</v>
      </c>
      <c r="AT77" s="20">
        <v>11848.928280652563</v>
      </c>
      <c r="AU77" s="46">
        <f t="shared" si="21"/>
        <v>22679.374273730122</v>
      </c>
      <c r="AV77" s="20">
        <v>61791.326025970782</v>
      </c>
      <c r="AW77" s="20">
        <v>0</v>
      </c>
      <c r="AX77" s="20">
        <v>0</v>
      </c>
      <c r="AY77" s="20">
        <v>36027.391581854696</v>
      </c>
      <c r="AZ77" s="45">
        <f t="shared" si="22"/>
        <v>97818.717607825471</v>
      </c>
      <c r="BA77" s="20">
        <v>0</v>
      </c>
      <c r="BB77" s="20">
        <v>0</v>
      </c>
      <c r="BC77" s="20">
        <v>0</v>
      </c>
      <c r="BD77" s="20">
        <v>398000</v>
      </c>
      <c r="BE77" s="20">
        <v>0</v>
      </c>
      <c r="BF77" s="20">
        <v>0</v>
      </c>
      <c r="BG77" s="23">
        <f t="shared" si="23"/>
        <v>10476498.835327178</v>
      </c>
      <c r="BH77" s="24">
        <v>318706.00098890101</v>
      </c>
      <c r="BI77" s="24">
        <v>354123.78508759115</v>
      </c>
      <c r="BJ77" s="46">
        <f t="shared" si="24"/>
        <v>672829.78607649216</v>
      </c>
      <c r="BK77" s="20">
        <v>461669.78020846605</v>
      </c>
      <c r="BL77" s="20">
        <v>118041.26169586374</v>
      </c>
      <c r="BM77" s="46">
        <f t="shared" si="25"/>
        <v>579711.04190432979</v>
      </c>
      <c r="BN77" s="25">
        <v>0</v>
      </c>
      <c r="BO77" s="25"/>
      <c r="BP77" s="20">
        <v>0</v>
      </c>
      <c r="BQ77" s="20">
        <v>0</v>
      </c>
      <c r="BR77" s="46">
        <f t="shared" si="26"/>
        <v>0</v>
      </c>
      <c r="BS77" s="20">
        <v>93979.006868312819</v>
      </c>
      <c r="BT77" s="26">
        <v>0</v>
      </c>
      <c r="BU77" s="26">
        <v>17177.252401253725</v>
      </c>
      <c r="BV77" s="26">
        <v>295103.15423965937</v>
      </c>
      <c r="BW77" s="46">
        <f t="shared" si="27"/>
        <v>312280.4066409131</v>
      </c>
      <c r="BX77" s="27">
        <v>140285.769957279</v>
      </c>
      <c r="BY77" s="27">
        <v>0</v>
      </c>
      <c r="BZ77" s="27">
        <v>0</v>
      </c>
      <c r="CA77" s="27">
        <v>472165.04678345495</v>
      </c>
      <c r="CB77" s="46">
        <f t="shared" si="28"/>
        <v>612450.81674073392</v>
      </c>
      <c r="CC77" s="21">
        <v>512002.28051692812</v>
      </c>
      <c r="CD77" s="21">
        <v>196735.43615977289</v>
      </c>
      <c r="CE77" s="46">
        <f t="shared" si="29"/>
        <v>708737.71667670098</v>
      </c>
      <c r="CF77" s="23">
        <f t="shared" si="30"/>
        <v>2979988.7749074828</v>
      </c>
      <c r="CG77" s="23">
        <f t="shared" si="31"/>
        <v>13456487.610234661</v>
      </c>
      <c r="CI77" s="51">
        <f t="shared" si="32"/>
        <v>7752950.9879999999</v>
      </c>
      <c r="CJ77" s="51">
        <f t="shared" si="33"/>
        <v>2723547.8473271793</v>
      </c>
      <c r="CK77" s="51">
        <f t="shared" si="34"/>
        <v>2886009.7680391697</v>
      </c>
      <c r="CL77" s="51">
        <f t="shared" si="35"/>
        <v>93979.006868312819</v>
      </c>
      <c r="CM77" s="29"/>
    </row>
    <row r="78" spans="1:91" s="28" customFormat="1">
      <c r="A78" s="19">
        <v>576</v>
      </c>
      <c r="B78" s="19" t="s">
        <v>184</v>
      </c>
      <c r="C78" s="20">
        <v>0</v>
      </c>
      <c r="D78" s="20">
        <v>0</v>
      </c>
      <c r="E78" s="20">
        <v>9515.3639999999996</v>
      </c>
      <c r="F78" s="20">
        <v>146406.31</v>
      </c>
      <c r="G78" s="20">
        <v>291855.61231897795</v>
      </c>
      <c r="H78" s="20">
        <v>44244.766885552621</v>
      </c>
      <c r="I78" s="20">
        <v>85696.956000000006</v>
      </c>
      <c r="J78" s="20">
        <v>426019.30800000002</v>
      </c>
      <c r="K78" s="20">
        <v>0</v>
      </c>
      <c r="L78" s="20">
        <v>0</v>
      </c>
      <c r="M78" s="20">
        <v>0</v>
      </c>
      <c r="N78" s="20">
        <v>1903748.628</v>
      </c>
      <c r="O78" s="20">
        <v>259441.788</v>
      </c>
      <c r="P78" s="20">
        <v>859337.60400000005</v>
      </c>
      <c r="Q78" s="20">
        <v>128489.4</v>
      </c>
      <c r="R78" s="20">
        <v>24336</v>
      </c>
      <c r="S78" s="20">
        <v>193872.4712928012</v>
      </c>
      <c r="T78" s="20">
        <v>98165.986392273873</v>
      </c>
      <c r="U78" s="20">
        <v>42010.001006136765</v>
      </c>
      <c r="V78" s="20">
        <v>0</v>
      </c>
      <c r="W78" s="20">
        <v>308571.00000049535</v>
      </c>
      <c r="X78" s="20">
        <v>4370.8600963164727</v>
      </c>
      <c r="Y78" s="20">
        <v>28120.485924120985</v>
      </c>
      <c r="Z78" s="20">
        <v>9487.804852153673</v>
      </c>
      <c r="AA78" s="46">
        <f t="shared" si="18"/>
        <v>37608.290776274662</v>
      </c>
      <c r="AB78" s="20">
        <v>8000</v>
      </c>
      <c r="AC78" s="20">
        <v>15124.721355178326</v>
      </c>
      <c r="AD78" s="20">
        <v>3972.6233380707304</v>
      </c>
      <c r="AE78" s="20">
        <v>18020.268194286105</v>
      </c>
      <c r="AF78" s="45">
        <f t="shared" si="19"/>
        <v>37117.612887535157</v>
      </c>
      <c r="AG78" s="20">
        <v>0</v>
      </c>
      <c r="AH78" s="22">
        <v>0</v>
      </c>
      <c r="AI78" s="20">
        <v>1107.221666775592</v>
      </c>
      <c r="AJ78" s="20">
        <v>0</v>
      </c>
      <c r="AK78" s="20">
        <v>5980.5661565136588</v>
      </c>
      <c r="AL78" s="20">
        <v>0</v>
      </c>
      <c r="AM78" s="45">
        <f t="shared" si="20"/>
        <v>5980.5661565136588</v>
      </c>
      <c r="AN78" s="20">
        <v>3986.9109102446041</v>
      </c>
      <c r="AO78" s="20">
        <v>11269.659513590781</v>
      </c>
      <c r="AP78" s="20">
        <v>116812.8</v>
      </c>
      <c r="AQ78" s="20">
        <v>56960.337522988142</v>
      </c>
      <c r="AR78" s="20">
        <v>8323.8066845925659</v>
      </c>
      <c r="AS78" s="20">
        <v>7363.773187344611</v>
      </c>
      <c r="AT78" s="20">
        <v>7550.7056507713969</v>
      </c>
      <c r="AU78" s="46">
        <f t="shared" si="21"/>
        <v>14914.478838116007</v>
      </c>
      <c r="AV78" s="20">
        <v>41311.014366581265</v>
      </c>
      <c r="AW78" s="20">
        <v>0</v>
      </c>
      <c r="AX78" s="20">
        <v>0</v>
      </c>
      <c r="AY78" s="20">
        <v>15738.834892781832</v>
      </c>
      <c r="AZ78" s="45">
        <f t="shared" si="22"/>
        <v>57049.849259363094</v>
      </c>
      <c r="BA78" s="20">
        <v>22000</v>
      </c>
      <c r="BB78" s="20">
        <v>0</v>
      </c>
      <c r="BC78" s="20">
        <v>0</v>
      </c>
      <c r="BD78" s="20">
        <v>0</v>
      </c>
      <c r="BE78" s="20">
        <v>0</v>
      </c>
      <c r="BF78" s="20">
        <v>0</v>
      </c>
      <c r="BG78" s="23">
        <f t="shared" si="23"/>
        <v>5207213.5902085509</v>
      </c>
      <c r="BH78" s="24">
        <v>218698.00067858989</v>
      </c>
      <c r="BI78" s="24">
        <v>125910.67914225465</v>
      </c>
      <c r="BJ78" s="46">
        <f t="shared" si="24"/>
        <v>344608.67982084455</v>
      </c>
      <c r="BK78" s="20">
        <v>509970.57754330663</v>
      </c>
      <c r="BL78" s="20">
        <v>47216.504678345504</v>
      </c>
      <c r="BM78" s="46">
        <f t="shared" si="25"/>
        <v>557187.08222165215</v>
      </c>
      <c r="BN78" s="25">
        <v>0</v>
      </c>
      <c r="BO78" s="25"/>
      <c r="BP78" s="20">
        <v>0</v>
      </c>
      <c r="BQ78" s="20">
        <v>0</v>
      </c>
      <c r="BR78" s="46">
        <f t="shared" si="26"/>
        <v>0</v>
      </c>
      <c r="BS78" s="20">
        <v>0</v>
      </c>
      <c r="BT78" s="26">
        <v>0</v>
      </c>
      <c r="BU78" s="26">
        <v>25457.016623814088</v>
      </c>
      <c r="BV78" s="26">
        <v>212474.27105255472</v>
      </c>
      <c r="BW78" s="46">
        <f t="shared" si="27"/>
        <v>237931.28767636881</v>
      </c>
      <c r="BX78" s="27">
        <v>206736.92414756905</v>
      </c>
      <c r="BY78" s="27">
        <v>0</v>
      </c>
      <c r="BZ78" s="27">
        <v>0</v>
      </c>
      <c r="CA78" s="27">
        <v>393470.87231954577</v>
      </c>
      <c r="CB78" s="46">
        <f t="shared" si="28"/>
        <v>600207.79646711482</v>
      </c>
      <c r="CC78" s="21">
        <v>0</v>
      </c>
      <c r="CD78" s="21">
        <v>78694.174463909148</v>
      </c>
      <c r="CE78" s="46">
        <f t="shared" si="29"/>
        <v>78694.174463909148</v>
      </c>
      <c r="CF78" s="23">
        <f t="shared" si="30"/>
        <v>1818629.0206498895</v>
      </c>
      <c r="CG78" s="23">
        <f t="shared" si="31"/>
        <v>7025842.6108584404</v>
      </c>
      <c r="CI78" s="51">
        <f t="shared" si="32"/>
        <v>3803882.4839999997</v>
      </c>
      <c r="CJ78" s="51">
        <f t="shared" si="33"/>
        <v>1403331.1062085486</v>
      </c>
      <c r="CK78" s="51">
        <f t="shared" si="34"/>
        <v>1818629.0206498895</v>
      </c>
      <c r="CL78" s="51">
        <f t="shared" si="35"/>
        <v>0</v>
      </c>
      <c r="CM78" s="29"/>
    </row>
    <row r="79" spans="1:91" s="28" customFormat="1">
      <c r="A79" s="19">
        <v>577</v>
      </c>
      <c r="B79" s="19" t="s">
        <v>185</v>
      </c>
      <c r="C79" s="20">
        <v>0</v>
      </c>
      <c r="D79" s="20">
        <v>0</v>
      </c>
      <c r="E79" s="20">
        <v>93835.14</v>
      </c>
      <c r="F79" s="20">
        <v>896775.51199999999</v>
      </c>
      <c r="G79" s="20">
        <v>376885.56844078738</v>
      </c>
      <c r="H79" s="20">
        <v>48997.511302073108</v>
      </c>
      <c r="I79" s="20">
        <v>139314.62400000001</v>
      </c>
      <c r="J79" s="20">
        <v>788646.98199999996</v>
      </c>
      <c r="K79" s="20">
        <v>0</v>
      </c>
      <c r="L79" s="20">
        <v>65544.356257264619</v>
      </c>
      <c r="M79" s="20">
        <v>0</v>
      </c>
      <c r="N79" s="20">
        <v>6013802.352</v>
      </c>
      <c r="O79" s="20">
        <v>1005382.812</v>
      </c>
      <c r="P79" s="20">
        <v>1705895.196</v>
      </c>
      <c r="Q79" s="20">
        <v>106074.39599999999</v>
      </c>
      <c r="R79" s="20">
        <v>24336</v>
      </c>
      <c r="S79" s="20">
        <v>630469.97682171944</v>
      </c>
      <c r="T79" s="20">
        <v>123040.29187541943</v>
      </c>
      <c r="U79" s="20">
        <v>0</v>
      </c>
      <c r="V79" s="20">
        <v>320681.98449875094</v>
      </c>
      <c r="W79" s="20">
        <v>453726.00000072835</v>
      </c>
      <c r="X79" s="20">
        <v>9902.5703864667557</v>
      </c>
      <c r="Y79" s="20">
        <v>28120.485924120985</v>
      </c>
      <c r="Z79" s="20">
        <v>29903.786296285482</v>
      </c>
      <c r="AA79" s="46">
        <f t="shared" si="18"/>
        <v>58024.272220406463</v>
      </c>
      <c r="AB79" s="20">
        <v>0</v>
      </c>
      <c r="AC79" s="20">
        <v>24031.45953561888</v>
      </c>
      <c r="AD79" s="20">
        <v>9337.3625467474449</v>
      </c>
      <c r="AE79" s="20">
        <v>22135.849600766058</v>
      </c>
      <c r="AF79" s="45">
        <f t="shared" si="19"/>
        <v>55504.671683132387</v>
      </c>
      <c r="AG79" s="20">
        <v>0</v>
      </c>
      <c r="AH79" s="22">
        <v>0</v>
      </c>
      <c r="AI79" s="20">
        <v>2508.5086795403267</v>
      </c>
      <c r="AJ79" s="20">
        <v>0</v>
      </c>
      <c r="AK79" s="20">
        <v>4207.8405106807004</v>
      </c>
      <c r="AL79" s="20">
        <v>22034.368849894563</v>
      </c>
      <c r="AM79" s="45">
        <f t="shared" si="20"/>
        <v>26242.209360575263</v>
      </c>
      <c r="AN79" s="20">
        <v>9032.6995244120553</v>
      </c>
      <c r="AO79" s="20">
        <v>26709.401276478991</v>
      </c>
      <c r="AP79" s="20">
        <v>120057.60000000001</v>
      </c>
      <c r="AQ79" s="20">
        <v>95378.267299131214</v>
      </c>
      <c r="AR79" s="20">
        <v>18858.320733483437</v>
      </c>
      <c r="AS79" s="20">
        <v>10604.358636181933</v>
      </c>
      <c r="AT79" s="20">
        <v>11568.609413486398</v>
      </c>
      <c r="AU79" s="46">
        <f t="shared" si="21"/>
        <v>22172.968049668329</v>
      </c>
      <c r="AV79" s="20">
        <v>56262.894251442434</v>
      </c>
      <c r="AW79" s="20">
        <v>0</v>
      </c>
      <c r="AX79" s="20">
        <v>0</v>
      </c>
      <c r="AY79" s="20">
        <v>39347.087231954574</v>
      </c>
      <c r="AZ79" s="45">
        <f t="shared" si="22"/>
        <v>95609.981483397016</v>
      </c>
      <c r="BA79" s="20">
        <v>22000</v>
      </c>
      <c r="BB79" s="20">
        <v>0</v>
      </c>
      <c r="BC79" s="20">
        <v>0</v>
      </c>
      <c r="BD79" s="20">
        <v>0</v>
      </c>
      <c r="BE79" s="20">
        <v>0</v>
      </c>
      <c r="BF79" s="20">
        <v>0</v>
      </c>
      <c r="BG79" s="23">
        <f t="shared" si="23"/>
        <v>13355410.173893435</v>
      </c>
      <c r="BH79" s="24">
        <v>381577.00118398108</v>
      </c>
      <c r="BI79" s="24">
        <v>314870.21565174439</v>
      </c>
      <c r="BJ79" s="46">
        <f t="shared" si="24"/>
        <v>696447.21683572547</v>
      </c>
      <c r="BK79" s="20">
        <v>681564.29364136583</v>
      </c>
      <c r="BL79" s="20">
        <v>78694.174463909148</v>
      </c>
      <c r="BM79" s="46">
        <f t="shared" si="25"/>
        <v>760258.46810527495</v>
      </c>
      <c r="BN79" s="25">
        <v>0</v>
      </c>
      <c r="BO79" s="25"/>
      <c r="BP79" s="20">
        <v>0</v>
      </c>
      <c r="BQ79" s="20">
        <v>0</v>
      </c>
      <c r="BR79" s="46">
        <f t="shared" si="26"/>
        <v>0</v>
      </c>
      <c r="BS79" s="20">
        <v>119765.26195915026</v>
      </c>
      <c r="BT79" s="26">
        <v>100000</v>
      </c>
      <c r="BU79" s="26">
        <v>32264.840174403322</v>
      </c>
      <c r="BV79" s="26">
        <v>251821.35828450933</v>
      </c>
      <c r="BW79" s="46">
        <f t="shared" si="27"/>
        <v>284086.19845891267</v>
      </c>
      <c r="BX79" s="27">
        <v>206736.92414756905</v>
      </c>
      <c r="BY79" s="27">
        <v>0</v>
      </c>
      <c r="BZ79" s="27">
        <v>0</v>
      </c>
      <c r="CA79" s="27">
        <v>155184.91204282886</v>
      </c>
      <c r="CB79" s="46">
        <f t="shared" si="28"/>
        <v>361921.83619039791</v>
      </c>
      <c r="CC79" s="21">
        <v>0</v>
      </c>
      <c r="CD79" s="21">
        <v>192800.72743657744</v>
      </c>
      <c r="CE79" s="46">
        <f t="shared" si="29"/>
        <v>192800.72743657744</v>
      </c>
      <c r="CF79" s="23">
        <f t="shared" si="30"/>
        <v>2515279.7089860383</v>
      </c>
      <c r="CG79" s="23">
        <f t="shared" si="31"/>
        <v>15870689.882879473</v>
      </c>
      <c r="CI79" s="51">
        <f t="shared" si="32"/>
        <v>9903509.9619999994</v>
      </c>
      <c r="CJ79" s="51">
        <f t="shared" si="33"/>
        <v>3451900.2118934342</v>
      </c>
      <c r="CK79" s="51">
        <f t="shared" si="34"/>
        <v>2395514.4470268884</v>
      </c>
      <c r="CL79" s="51">
        <f t="shared" si="35"/>
        <v>119765.26195915026</v>
      </c>
      <c r="CM79" s="29"/>
    </row>
    <row r="80" spans="1:91" s="28" customFormat="1">
      <c r="A80" s="19">
        <v>578</v>
      </c>
      <c r="B80" s="19" t="s">
        <v>186</v>
      </c>
      <c r="C80" s="20">
        <v>0</v>
      </c>
      <c r="D80" s="20">
        <v>0</v>
      </c>
      <c r="E80" s="20">
        <v>166087.20000000001</v>
      </c>
      <c r="F80" s="20">
        <v>588609.98758136714</v>
      </c>
      <c r="G80" s="20">
        <v>348450.26254276733</v>
      </c>
      <c r="H80" s="20">
        <v>46921.77534636257</v>
      </c>
      <c r="I80" s="20">
        <v>116926.2</v>
      </c>
      <c r="J80" s="20">
        <v>796660.86499999999</v>
      </c>
      <c r="K80" s="20">
        <v>0</v>
      </c>
      <c r="L80" s="20">
        <v>0</v>
      </c>
      <c r="M80" s="20">
        <v>505824.46</v>
      </c>
      <c r="N80" s="20">
        <v>7315814.1600000001</v>
      </c>
      <c r="O80" s="20">
        <v>919533.94799999997</v>
      </c>
      <c r="P80" s="20">
        <v>1003784.964</v>
      </c>
      <c r="Q80" s="20">
        <v>128546.34</v>
      </c>
      <c r="R80" s="20">
        <v>24336</v>
      </c>
      <c r="S80" s="20">
        <v>584507.77644544339</v>
      </c>
      <c r="T80" s="20">
        <v>122280.43319667318</v>
      </c>
      <c r="U80" s="20">
        <v>0</v>
      </c>
      <c r="V80" s="20">
        <v>38085.96361553207</v>
      </c>
      <c r="W80" s="20">
        <v>797844.0000012808</v>
      </c>
      <c r="X80" s="20">
        <v>8378.3239820992658</v>
      </c>
      <c r="Y80" s="20">
        <v>28120.485924120985</v>
      </c>
      <c r="Z80" s="20">
        <v>23608.252339172755</v>
      </c>
      <c r="AA80" s="46">
        <f t="shared" si="18"/>
        <v>51728.738263293737</v>
      </c>
      <c r="AB80" s="20">
        <v>0</v>
      </c>
      <c r="AC80" s="20">
        <v>33850.949877721127</v>
      </c>
      <c r="AD80" s="20">
        <v>7537.7981286470258</v>
      </c>
      <c r="AE80" s="20">
        <v>16013.415329071369</v>
      </c>
      <c r="AF80" s="45">
        <f t="shared" si="19"/>
        <v>57402.163335439516</v>
      </c>
      <c r="AG80" s="20">
        <v>0</v>
      </c>
      <c r="AH80" s="22">
        <v>0</v>
      </c>
      <c r="AI80" s="20">
        <v>2122.3881890119837</v>
      </c>
      <c r="AJ80" s="20">
        <v>0</v>
      </c>
      <c r="AK80" s="20">
        <v>6732.7890062295237</v>
      </c>
      <c r="AL80" s="20">
        <v>31477.669785563663</v>
      </c>
      <c r="AM80" s="45">
        <f t="shared" si="20"/>
        <v>38210.458791793186</v>
      </c>
      <c r="AN80" s="20">
        <v>7642.3474002168068</v>
      </c>
      <c r="AO80" s="20">
        <v>28259.513871800889</v>
      </c>
      <c r="AP80" s="20">
        <v>135345.60000000001</v>
      </c>
      <c r="AQ80" s="20">
        <v>57445.106352971023</v>
      </c>
      <c r="AR80" s="20">
        <v>15955.56655465885</v>
      </c>
      <c r="AS80" s="20">
        <v>14824.655964900307</v>
      </c>
      <c r="AT80" s="20">
        <v>16801.228267254774</v>
      </c>
      <c r="AU80" s="46">
        <f t="shared" si="21"/>
        <v>31625.88423215508</v>
      </c>
      <c r="AV80" s="20">
        <v>56148.075049569183</v>
      </c>
      <c r="AW80" s="20">
        <v>0</v>
      </c>
      <c r="AX80" s="20">
        <v>0</v>
      </c>
      <c r="AY80" s="20">
        <v>81054.999697826424</v>
      </c>
      <c r="AZ80" s="45">
        <f t="shared" si="22"/>
        <v>137203.07474739561</v>
      </c>
      <c r="BA80" s="20">
        <v>0</v>
      </c>
      <c r="BB80" s="20">
        <v>0</v>
      </c>
      <c r="BC80" s="20">
        <v>0</v>
      </c>
      <c r="BD80" s="20">
        <v>0</v>
      </c>
      <c r="BE80" s="20">
        <v>134200</v>
      </c>
      <c r="BF80" s="20">
        <v>120082</v>
      </c>
      <c r="BG80" s="23">
        <f t="shared" si="23"/>
        <v>14329815.501450261</v>
      </c>
      <c r="BH80" s="24">
        <v>307604.00095445302</v>
      </c>
      <c r="BI80" s="24">
        <v>142436.45577967557</v>
      </c>
      <c r="BJ80" s="46">
        <f t="shared" si="24"/>
        <v>450040.45673412859</v>
      </c>
      <c r="BK80" s="20">
        <v>363789.00264410692</v>
      </c>
      <c r="BL80" s="20">
        <v>103876.31029236008</v>
      </c>
      <c r="BM80" s="46">
        <f t="shared" si="25"/>
        <v>467665.312936467</v>
      </c>
      <c r="BN80" s="25">
        <v>0</v>
      </c>
      <c r="BO80" s="25"/>
      <c r="BP80" s="20">
        <v>0</v>
      </c>
      <c r="BQ80" s="20">
        <v>0</v>
      </c>
      <c r="BR80" s="46">
        <f t="shared" si="26"/>
        <v>0</v>
      </c>
      <c r="BS80" s="20">
        <v>151803.27106690759</v>
      </c>
      <c r="BT80" s="26">
        <v>0</v>
      </c>
      <c r="BU80" s="26">
        <v>26948.204608973821</v>
      </c>
      <c r="BV80" s="26">
        <v>78694.174463909148</v>
      </c>
      <c r="BW80" s="46">
        <f t="shared" si="27"/>
        <v>105642.37907288296</v>
      </c>
      <c r="BX80" s="27">
        <v>169819.61626407452</v>
      </c>
      <c r="BY80" s="27">
        <v>0</v>
      </c>
      <c r="BZ80" s="27">
        <v>150000</v>
      </c>
      <c r="CA80" s="27">
        <v>196735.43615977289</v>
      </c>
      <c r="CB80" s="46">
        <f t="shared" si="28"/>
        <v>516555.05242384737</v>
      </c>
      <c r="CC80" s="21">
        <v>512002.28051692812</v>
      </c>
      <c r="CD80" s="21">
        <v>126774.05260384183</v>
      </c>
      <c r="CE80" s="46">
        <f t="shared" si="29"/>
        <v>638776.33312076994</v>
      </c>
      <c r="CF80" s="23">
        <f t="shared" si="30"/>
        <v>2330482.8053550036</v>
      </c>
      <c r="CG80" s="23">
        <f t="shared" si="31"/>
        <v>16660298.306805264</v>
      </c>
      <c r="CI80" s="51">
        <f t="shared" si="32"/>
        <v>10946772.537</v>
      </c>
      <c r="CJ80" s="51">
        <f t="shared" si="33"/>
        <v>3383042.964450262</v>
      </c>
      <c r="CK80" s="51">
        <f t="shared" si="34"/>
        <v>2178679.5342880958</v>
      </c>
      <c r="CL80" s="51">
        <f t="shared" si="35"/>
        <v>151803.27106690759</v>
      </c>
      <c r="CM80" s="29"/>
    </row>
    <row r="81" spans="1:91" s="28" customFormat="1">
      <c r="A81" s="19">
        <v>579</v>
      </c>
      <c r="B81" s="19" t="s">
        <v>187</v>
      </c>
      <c r="C81" s="20">
        <v>0</v>
      </c>
      <c r="D81" s="20">
        <v>0</v>
      </c>
      <c r="E81" s="20">
        <v>426839.64</v>
      </c>
      <c r="F81" s="20">
        <v>81422.232000000004</v>
      </c>
      <c r="G81" s="20">
        <v>446873.11123094667</v>
      </c>
      <c r="H81" s="20">
        <v>51957.295937780407</v>
      </c>
      <c r="I81" s="20">
        <v>150203.53200000001</v>
      </c>
      <c r="J81" s="20">
        <v>673235.14099999995</v>
      </c>
      <c r="K81" s="20">
        <v>0</v>
      </c>
      <c r="L81" s="20">
        <v>0</v>
      </c>
      <c r="M81" s="20">
        <v>0</v>
      </c>
      <c r="N81" s="20">
        <v>4643327.1239999998</v>
      </c>
      <c r="O81" s="20">
        <v>792713.38800000004</v>
      </c>
      <c r="P81" s="20">
        <v>1932394.128</v>
      </c>
      <c r="Q81" s="20">
        <v>138105.144</v>
      </c>
      <c r="R81" s="20">
        <v>24336</v>
      </c>
      <c r="S81" s="20">
        <v>480054.58330716059</v>
      </c>
      <c r="T81" s="20">
        <v>133100.56556699349</v>
      </c>
      <c r="U81" s="20">
        <v>132633.60203430607</v>
      </c>
      <c r="V81" s="20">
        <v>9584.8945710282587</v>
      </c>
      <c r="W81" s="20">
        <v>724611.00000116322</v>
      </c>
      <c r="X81" s="20">
        <v>12712.779022431947</v>
      </c>
      <c r="Y81" s="20">
        <v>28120.485924120985</v>
      </c>
      <c r="Z81" s="20">
        <v>28329.902807007296</v>
      </c>
      <c r="AA81" s="46">
        <f t="shared" si="18"/>
        <v>56450.388731128282</v>
      </c>
      <c r="AB81" s="20">
        <v>0</v>
      </c>
      <c r="AC81" s="20">
        <v>19848.082063232701</v>
      </c>
      <c r="AD81" s="20">
        <v>9120.0566547504131</v>
      </c>
      <c r="AE81" s="20">
        <v>16620.632257896275</v>
      </c>
      <c r="AF81" s="45">
        <f t="shared" si="19"/>
        <v>45588.770975879394</v>
      </c>
      <c r="AG81" s="20">
        <v>0</v>
      </c>
      <c r="AH81" s="22">
        <v>0</v>
      </c>
      <c r="AI81" s="20">
        <v>3220.3877654261382</v>
      </c>
      <c r="AJ81" s="20">
        <v>0</v>
      </c>
      <c r="AK81" s="20">
        <v>5105.8253312752586</v>
      </c>
      <c r="AL81" s="20">
        <v>16066.206593260416</v>
      </c>
      <c r="AM81" s="45">
        <f t="shared" si="20"/>
        <v>21172.031924535673</v>
      </c>
      <c r="AN81" s="20">
        <v>11596.051181500188</v>
      </c>
      <c r="AO81" s="20">
        <v>24890.278337982767</v>
      </c>
      <c r="AP81" s="20">
        <v>174351.73080000002</v>
      </c>
      <c r="AQ81" s="20">
        <v>241414.87733147314</v>
      </c>
      <c r="AR81" s="20">
        <v>24210.043944404795</v>
      </c>
      <c r="AS81" s="20">
        <v>14975.380869497392</v>
      </c>
      <c r="AT81" s="20">
        <v>16988.107512032213</v>
      </c>
      <c r="AU81" s="46">
        <f t="shared" si="21"/>
        <v>31963.488381529605</v>
      </c>
      <c r="AV81" s="20">
        <v>48219.91403586154</v>
      </c>
      <c r="AW81" s="20">
        <v>0</v>
      </c>
      <c r="AX81" s="20">
        <v>0</v>
      </c>
      <c r="AY81" s="20">
        <v>35412.378508759124</v>
      </c>
      <c r="AZ81" s="45">
        <f t="shared" si="22"/>
        <v>83632.292544620665</v>
      </c>
      <c r="BA81" s="20">
        <v>22000</v>
      </c>
      <c r="BB81" s="20">
        <v>0</v>
      </c>
      <c r="BC81" s="20">
        <v>0</v>
      </c>
      <c r="BD81" s="20">
        <v>0</v>
      </c>
      <c r="BE81" s="20">
        <v>0</v>
      </c>
      <c r="BF81" s="20">
        <v>0</v>
      </c>
      <c r="BG81" s="23">
        <f t="shared" si="23"/>
        <v>11594594.502590293</v>
      </c>
      <c r="BH81" s="24">
        <v>256596.0007961822</v>
      </c>
      <c r="BI81" s="24">
        <v>174307.59643755876</v>
      </c>
      <c r="BJ81" s="46">
        <f t="shared" si="24"/>
        <v>430903.59723374096</v>
      </c>
      <c r="BK81" s="20">
        <v>366405.79274404177</v>
      </c>
      <c r="BL81" s="20">
        <v>64303.667456731819</v>
      </c>
      <c r="BM81" s="46">
        <f t="shared" si="25"/>
        <v>430709.46020077361</v>
      </c>
      <c r="BN81" s="25">
        <v>55697.5</v>
      </c>
      <c r="BO81" s="25"/>
      <c r="BP81" s="20">
        <v>0</v>
      </c>
      <c r="BQ81" s="20">
        <v>0</v>
      </c>
      <c r="BR81" s="46">
        <f t="shared" si="26"/>
        <v>0</v>
      </c>
      <c r="BS81" s="20">
        <v>0</v>
      </c>
      <c r="BT81" s="26">
        <v>0</v>
      </c>
      <c r="BU81" s="26">
        <v>21013.496527971085</v>
      </c>
      <c r="BV81" s="26">
        <v>132065.43945149414</v>
      </c>
      <c r="BW81" s="46">
        <f t="shared" si="27"/>
        <v>153078.93597946523</v>
      </c>
      <c r="BX81" s="27">
        <v>140285.769957279</v>
      </c>
      <c r="BY81" s="27">
        <v>272000</v>
      </c>
      <c r="BZ81" s="27">
        <v>0</v>
      </c>
      <c r="CA81" s="27">
        <v>144621.30746148186</v>
      </c>
      <c r="CB81" s="46">
        <f t="shared" si="28"/>
        <v>556907.07741876086</v>
      </c>
      <c r="CC81" s="21">
        <v>0</v>
      </c>
      <c r="CD81" s="21">
        <v>219304.48156087808</v>
      </c>
      <c r="CE81" s="46">
        <f t="shared" si="29"/>
        <v>219304.48156087808</v>
      </c>
      <c r="CF81" s="23">
        <f t="shared" si="30"/>
        <v>1846601.0523936187</v>
      </c>
      <c r="CG81" s="23">
        <f t="shared" si="31"/>
        <v>13441195.554983912</v>
      </c>
      <c r="CI81" s="51">
        <f t="shared" si="32"/>
        <v>8528666.1878000014</v>
      </c>
      <c r="CJ81" s="51">
        <f t="shared" si="33"/>
        <v>3065928.3147902912</v>
      </c>
      <c r="CK81" s="51">
        <f t="shared" si="34"/>
        <v>1846601.0523936187</v>
      </c>
      <c r="CL81" s="51">
        <f t="shared" si="35"/>
        <v>0</v>
      </c>
      <c r="CM81" s="29"/>
    </row>
    <row r="82" spans="1:91" s="28" customFormat="1">
      <c r="A82" s="19">
        <v>580</v>
      </c>
      <c r="B82" s="19" t="s">
        <v>188</v>
      </c>
      <c r="C82" s="20">
        <v>0</v>
      </c>
      <c r="D82" s="20">
        <v>0</v>
      </c>
      <c r="E82" s="20">
        <v>29081.46</v>
      </c>
      <c r="F82" s="20">
        <v>14081.52</v>
      </c>
      <c r="G82" s="20">
        <v>845530.01540442603</v>
      </c>
      <c r="H82" s="20">
        <v>60714.58631492631</v>
      </c>
      <c r="I82" s="20">
        <v>33279.360000000001</v>
      </c>
      <c r="J82" s="20">
        <v>915878.90399999998</v>
      </c>
      <c r="K82" s="20">
        <v>0</v>
      </c>
      <c r="L82" s="20">
        <v>0</v>
      </c>
      <c r="M82" s="20">
        <v>40000</v>
      </c>
      <c r="N82" s="20">
        <v>2040129.3</v>
      </c>
      <c r="O82" s="20">
        <v>513770.592</v>
      </c>
      <c r="P82" s="20">
        <v>1568663.2560000001</v>
      </c>
      <c r="Q82" s="20">
        <v>107121.696</v>
      </c>
      <c r="R82" s="20">
        <v>24336</v>
      </c>
      <c r="S82" s="20">
        <v>194787.69232491287</v>
      </c>
      <c r="T82" s="20">
        <v>88395.132951763779</v>
      </c>
      <c r="U82" s="20">
        <v>129256.37531729871</v>
      </c>
      <c r="V82" s="20">
        <v>16644.269671020287</v>
      </c>
      <c r="W82" s="20">
        <v>378156.00000060705</v>
      </c>
      <c r="X82" s="20">
        <v>5398.3413943093019</v>
      </c>
      <c r="Y82" s="20">
        <v>28121.06797904964</v>
      </c>
      <c r="Z82" s="20">
        <v>0</v>
      </c>
      <c r="AA82" s="46">
        <f t="shared" si="18"/>
        <v>28121.06797904964</v>
      </c>
      <c r="AB82" s="20">
        <v>18000</v>
      </c>
      <c r="AC82" s="20">
        <v>14510.526758326474</v>
      </c>
      <c r="AD82" s="20">
        <v>4739.9847691852474</v>
      </c>
      <c r="AE82" s="20">
        <v>0</v>
      </c>
      <c r="AF82" s="45">
        <f t="shared" si="19"/>
        <v>19250.51152751172</v>
      </c>
      <c r="AG82" s="20">
        <v>0</v>
      </c>
      <c r="AH82" s="22">
        <v>0</v>
      </c>
      <c r="AI82" s="20">
        <v>1367.5021448222633</v>
      </c>
      <c r="AJ82" s="20">
        <v>0</v>
      </c>
      <c r="AK82" s="20">
        <v>5122.8643278710942</v>
      </c>
      <c r="AL82" s="20">
        <v>0</v>
      </c>
      <c r="AM82" s="45">
        <f t="shared" si="20"/>
        <v>5122.8643278710942</v>
      </c>
      <c r="AN82" s="20">
        <v>4924.1352337804201</v>
      </c>
      <c r="AO82" s="20">
        <v>16672.745752663421</v>
      </c>
      <c r="AP82" s="20">
        <v>111945.60000000001</v>
      </c>
      <c r="AQ82" s="20">
        <v>57566.298560466741</v>
      </c>
      <c r="AR82" s="20">
        <v>10280.528132559799</v>
      </c>
      <c r="AS82" s="20">
        <v>11659.432968361527</v>
      </c>
      <c r="AT82" s="20">
        <v>12876.764126928494</v>
      </c>
      <c r="AU82" s="46">
        <f t="shared" si="21"/>
        <v>24536.197095290023</v>
      </c>
      <c r="AV82" s="20">
        <v>25976.60547669496</v>
      </c>
      <c r="AW82" s="20">
        <v>0</v>
      </c>
      <c r="AX82" s="20">
        <v>0</v>
      </c>
      <c r="AY82" s="20">
        <v>0</v>
      </c>
      <c r="AZ82" s="45">
        <f t="shared" si="22"/>
        <v>25976.60547669496</v>
      </c>
      <c r="BA82" s="20">
        <v>22000</v>
      </c>
      <c r="BB82" s="20">
        <v>0</v>
      </c>
      <c r="BC82" s="20">
        <v>0</v>
      </c>
      <c r="BD82" s="20">
        <v>0</v>
      </c>
      <c r="BE82" s="20">
        <v>134200</v>
      </c>
      <c r="BF82" s="20">
        <v>0</v>
      </c>
      <c r="BG82" s="23">
        <f t="shared" si="23"/>
        <v>7485188.5576099735</v>
      </c>
      <c r="BH82" s="24">
        <v>181052.00056177951</v>
      </c>
      <c r="BI82" s="24">
        <v>0</v>
      </c>
      <c r="BJ82" s="46">
        <f t="shared" si="24"/>
        <v>181052.00056177951</v>
      </c>
      <c r="BK82" s="20">
        <v>439179.31815939373</v>
      </c>
      <c r="BL82" s="20">
        <v>0</v>
      </c>
      <c r="BM82" s="46">
        <f t="shared" si="25"/>
        <v>439179.31815939373</v>
      </c>
      <c r="BN82" s="25">
        <v>205821</v>
      </c>
      <c r="BO82" s="25"/>
      <c r="BP82" s="20">
        <v>0</v>
      </c>
      <c r="BQ82" s="20">
        <v>0</v>
      </c>
      <c r="BR82" s="46">
        <f t="shared" si="26"/>
        <v>0</v>
      </c>
      <c r="BS82" s="20">
        <v>0</v>
      </c>
      <c r="BT82" s="26">
        <v>0</v>
      </c>
      <c r="BU82" s="26">
        <v>31852.639493145576</v>
      </c>
      <c r="BV82" s="26">
        <v>0</v>
      </c>
      <c r="BW82" s="46">
        <f t="shared" si="27"/>
        <v>31852.639493145576</v>
      </c>
      <c r="BX82" s="27">
        <v>206736.92414756905</v>
      </c>
      <c r="BY82" s="27">
        <v>0</v>
      </c>
      <c r="BZ82" s="27">
        <v>0</v>
      </c>
      <c r="CA82" s="27">
        <v>0</v>
      </c>
      <c r="CB82" s="46">
        <f t="shared" si="28"/>
        <v>206736.92414756905</v>
      </c>
      <c r="CC82" s="21">
        <v>0</v>
      </c>
      <c r="CD82" s="21">
        <v>0</v>
      </c>
      <c r="CE82" s="46">
        <f t="shared" si="29"/>
        <v>0</v>
      </c>
      <c r="CF82" s="23">
        <f t="shared" si="30"/>
        <v>1064641.882361888</v>
      </c>
      <c r="CG82" s="23">
        <f t="shared" si="31"/>
        <v>8549830.4399718605</v>
      </c>
      <c r="CI82" s="51">
        <f t="shared" si="32"/>
        <v>5355124.7080000006</v>
      </c>
      <c r="CJ82" s="51">
        <f t="shared" si="33"/>
        <v>2130063.8496099738</v>
      </c>
      <c r="CK82" s="51">
        <f t="shared" si="34"/>
        <v>1064641.882361888</v>
      </c>
      <c r="CL82" s="51">
        <f t="shared" si="35"/>
        <v>0</v>
      </c>
      <c r="CM82" s="29"/>
    </row>
    <row r="83" spans="1:91" s="28" customFormat="1">
      <c r="A83" s="31">
        <v>581</v>
      </c>
      <c r="B83" s="31" t="s">
        <v>189</v>
      </c>
      <c r="C83" s="20">
        <v>0</v>
      </c>
      <c r="D83" s="20">
        <v>0</v>
      </c>
      <c r="E83" s="20"/>
      <c r="F83" s="20">
        <v>0</v>
      </c>
      <c r="G83" s="20">
        <v>253075.9399615938</v>
      </c>
      <c r="H83" s="20">
        <v>49513.246848217335</v>
      </c>
      <c r="I83" s="20">
        <v>0</v>
      </c>
      <c r="J83" s="20">
        <v>339281.1</v>
      </c>
      <c r="K83" s="20">
        <v>16798.089372316379</v>
      </c>
      <c r="L83" s="20">
        <v>36767.999257393778</v>
      </c>
      <c r="M83" s="20">
        <v>0</v>
      </c>
      <c r="N83" s="20">
        <v>683991.12</v>
      </c>
      <c r="O83" s="20">
        <v>91832.028000000006</v>
      </c>
      <c r="P83" s="20">
        <v>444879.85200000001</v>
      </c>
      <c r="Q83" s="20">
        <v>93000</v>
      </c>
      <c r="R83" s="20">
        <v>24336</v>
      </c>
      <c r="S83" s="20">
        <v>39962.158212827351</v>
      </c>
      <c r="T83" s="20">
        <v>76979.089001251356</v>
      </c>
      <c r="U83" s="20">
        <v>0</v>
      </c>
      <c r="V83" s="20">
        <v>201683.1673345248</v>
      </c>
      <c r="W83" s="20">
        <v>33876.000000054381</v>
      </c>
      <c r="X83" s="20">
        <v>5411.4447291603437</v>
      </c>
      <c r="Y83" s="20">
        <v>28120.485924120985</v>
      </c>
      <c r="Z83" s="20">
        <v>29222.44111659253</v>
      </c>
      <c r="AA83" s="46">
        <f t="shared" si="18"/>
        <v>57342.927040713519</v>
      </c>
      <c r="AB83" s="20">
        <v>0</v>
      </c>
      <c r="AC83" s="20">
        <v>11025.308970463146</v>
      </c>
      <c r="AD83" s="20">
        <v>1120.4835056096933</v>
      </c>
      <c r="AE83" s="20">
        <v>29222.441001309489</v>
      </c>
      <c r="AF83" s="45">
        <f t="shared" si="19"/>
        <v>41368.233477382324</v>
      </c>
      <c r="AG83" s="20">
        <v>0</v>
      </c>
      <c r="AH83" s="22">
        <v>0</v>
      </c>
      <c r="AI83" s="20">
        <v>1370.8214677780161</v>
      </c>
      <c r="AJ83" s="20">
        <v>0</v>
      </c>
      <c r="AK83" s="20">
        <v>4631.9204259551652</v>
      </c>
      <c r="AL83" s="20">
        <v>43833.66167488879</v>
      </c>
      <c r="AM83" s="45">
        <f t="shared" si="20"/>
        <v>48465.582100843953</v>
      </c>
      <c r="AN83" s="20">
        <v>4936.087533219662</v>
      </c>
      <c r="AO83" s="20">
        <v>6378.570069802201</v>
      </c>
      <c r="AP83" s="20">
        <v>102211.2</v>
      </c>
      <c r="AQ83" s="20">
        <v>37690.776531168747</v>
      </c>
      <c r="AR83" s="20">
        <v>10305.481945727021</v>
      </c>
      <c r="AS83" s="20">
        <v>5781.1616890752202</v>
      </c>
      <c r="AT83" s="20">
        <v>5588.4735806082563</v>
      </c>
      <c r="AU83" s="46">
        <f t="shared" si="21"/>
        <v>11369.635269683477</v>
      </c>
      <c r="AV83" s="20">
        <v>55470.759309587702</v>
      </c>
      <c r="AW83" s="20">
        <v>0</v>
      </c>
      <c r="AX83" s="20">
        <v>0</v>
      </c>
      <c r="AY83" s="20">
        <v>58444.882233185061</v>
      </c>
      <c r="AZ83" s="45">
        <f t="shared" si="22"/>
        <v>113915.64154277276</v>
      </c>
      <c r="BA83" s="20">
        <v>22000</v>
      </c>
      <c r="BB83" s="20">
        <v>246233.13108622227</v>
      </c>
      <c r="BC83" s="20">
        <v>0</v>
      </c>
      <c r="BD83" s="20">
        <v>0</v>
      </c>
      <c r="BE83" s="20">
        <v>0</v>
      </c>
      <c r="BF83" s="20">
        <v>0</v>
      </c>
      <c r="BG83" s="23">
        <f t="shared" si="23"/>
        <v>3094975.3227826538</v>
      </c>
      <c r="BH83" s="24">
        <v>295204.00091597752</v>
      </c>
      <c r="BI83" s="24">
        <v>263001.96847544925</v>
      </c>
      <c r="BJ83" s="46">
        <f t="shared" si="24"/>
        <v>558205.96939142677</v>
      </c>
      <c r="BK83" s="20">
        <v>495528.93057139486</v>
      </c>
      <c r="BL83" s="20">
        <v>146112.20479602093</v>
      </c>
      <c r="BM83" s="46">
        <f t="shared" si="25"/>
        <v>641641.13536741585</v>
      </c>
      <c r="BN83" s="25">
        <v>0</v>
      </c>
      <c r="BO83" s="25"/>
      <c r="BP83" s="20">
        <v>0</v>
      </c>
      <c r="BQ83" s="20">
        <v>0</v>
      </c>
      <c r="BR83" s="46">
        <f t="shared" si="26"/>
        <v>0</v>
      </c>
      <c r="BS83" s="20">
        <v>0</v>
      </c>
      <c r="BT83" s="26">
        <v>0</v>
      </c>
      <c r="BU83" s="26">
        <v>20981.123607319754</v>
      </c>
      <c r="BV83" s="26">
        <v>233779.52814579851</v>
      </c>
      <c r="BW83" s="46">
        <f t="shared" si="27"/>
        <v>254760.65175311826</v>
      </c>
      <c r="BX83" s="27">
        <v>140285.769957279</v>
      </c>
      <c r="BY83" s="27">
        <v>272000</v>
      </c>
      <c r="BZ83" s="27">
        <v>0</v>
      </c>
      <c r="CA83" s="27">
        <v>175334.64591261346</v>
      </c>
      <c r="CB83" s="46">
        <f t="shared" si="28"/>
        <v>587620.41586989246</v>
      </c>
      <c r="CC83" s="21">
        <v>0</v>
      </c>
      <c r="CD83" s="21">
        <v>482170.27684989321</v>
      </c>
      <c r="CE83" s="46">
        <f t="shared" si="29"/>
        <v>482170.27684989321</v>
      </c>
      <c r="CF83" s="23">
        <f t="shared" si="30"/>
        <v>2524398.4492317466</v>
      </c>
      <c r="CG83" s="23">
        <f t="shared" si="31"/>
        <v>5619373.7720144</v>
      </c>
      <c r="CI83" s="51">
        <f t="shared" si="32"/>
        <v>1779531.2999999998</v>
      </c>
      <c r="CJ83" s="51">
        <f t="shared" si="33"/>
        <v>1315444.0227826536</v>
      </c>
      <c r="CK83" s="51">
        <f t="shared" si="34"/>
        <v>2524398.4492317466</v>
      </c>
      <c r="CL83" s="51">
        <f t="shared" si="35"/>
        <v>0</v>
      </c>
      <c r="CM83" s="29"/>
    </row>
    <row r="84" spans="1:91" s="28" customFormat="1">
      <c r="A84" s="31">
        <v>582</v>
      </c>
      <c r="B84" s="31" t="s">
        <v>190</v>
      </c>
      <c r="C84" s="20">
        <v>30000.000000000004</v>
      </c>
      <c r="D84" s="20">
        <v>0</v>
      </c>
      <c r="E84" s="20">
        <v>57433.8</v>
      </c>
      <c r="F84" s="20">
        <v>53170.487999999998</v>
      </c>
      <c r="G84" s="20">
        <v>675092.27338727016</v>
      </c>
      <c r="H84" s="20">
        <v>511996.63516705116</v>
      </c>
      <c r="I84" s="20">
        <v>700232.83499999996</v>
      </c>
      <c r="J84" s="20">
        <v>1031977.74</v>
      </c>
      <c r="K84" s="20">
        <v>0</v>
      </c>
      <c r="L84" s="20">
        <v>0</v>
      </c>
      <c r="M84" s="20">
        <v>176169.50399999999</v>
      </c>
      <c r="N84" s="20">
        <v>8279944.6320000002</v>
      </c>
      <c r="O84" s="20">
        <v>1889001.06</v>
      </c>
      <c r="P84" s="20">
        <v>2716053.0120000001</v>
      </c>
      <c r="Q84" s="20">
        <v>151170.73199999999</v>
      </c>
      <c r="R84" s="20">
        <v>24336</v>
      </c>
      <c r="S84" s="20">
        <v>674475.4120387194</v>
      </c>
      <c r="T84" s="20">
        <v>251384.43162559695</v>
      </c>
      <c r="U84" s="20">
        <v>152622.34899721827</v>
      </c>
      <c r="V84" s="20">
        <v>316327.50663307641</v>
      </c>
      <c r="W84" s="20">
        <v>1921698.000003085</v>
      </c>
      <c r="X84" s="20">
        <v>18069.436376191054</v>
      </c>
      <c r="Y84" s="20">
        <v>28120.485924120985</v>
      </c>
      <c r="Z84" s="20">
        <v>0</v>
      </c>
      <c r="AA84" s="46">
        <f t="shared" si="18"/>
        <v>28120.485924120985</v>
      </c>
      <c r="AB84" s="20">
        <v>0</v>
      </c>
      <c r="AC84" s="20">
        <v>36904.631894174854</v>
      </c>
      <c r="AD84" s="20">
        <v>13676.689577563171</v>
      </c>
      <c r="AE84" s="20">
        <v>0</v>
      </c>
      <c r="AF84" s="45">
        <f t="shared" si="19"/>
        <v>50581.321471738025</v>
      </c>
      <c r="AG84" s="20">
        <v>0</v>
      </c>
      <c r="AH84" s="22">
        <v>0</v>
      </c>
      <c r="AI84" s="20">
        <v>18410.183579024422</v>
      </c>
      <c r="AJ84" s="20">
        <v>0</v>
      </c>
      <c r="AK84" s="20">
        <v>7059.1159410337359</v>
      </c>
      <c r="AL84" s="20">
        <v>0</v>
      </c>
      <c r="AM84" s="45">
        <f t="shared" si="20"/>
        <v>7059.1159410337359</v>
      </c>
      <c r="AN84" s="20">
        <v>16482.164023259254</v>
      </c>
      <c r="AO84" s="20">
        <v>42218.954532761985</v>
      </c>
      <c r="AP84" s="20">
        <v>141148.79999999999</v>
      </c>
      <c r="AQ84" s="20">
        <v>117556.44127084786</v>
      </c>
      <c r="AR84" s="20">
        <v>34411.18955550962</v>
      </c>
      <c r="AS84" s="20">
        <v>23189.88817003851</v>
      </c>
      <c r="AT84" s="20">
        <v>27173.026352402801</v>
      </c>
      <c r="AU84" s="46">
        <f t="shared" si="21"/>
        <v>50362.914522441308</v>
      </c>
      <c r="AV84" s="20">
        <v>88346.074358818703</v>
      </c>
      <c r="AW84" s="20">
        <v>0</v>
      </c>
      <c r="AX84" s="20">
        <v>0</v>
      </c>
      <c r="AY84" s="20">
        <v>0</v>
      </c>
      <c r="AZ84" s="45">
        <f t="shared" si="22"/>
        <v>88346.074358818703</v>
      </c>
      <c r="BA84" s="20">
        <v>22000</v>
      </c>
      <c r="BB84" s="20">
        <v>0</v>
      </c>
      <c r="BC84" s="20">
        <v>57600</v>
      </c>
      <c r="BD84" s="20">
        <v>0</v>
      </c>
      <c r="BE84" s="20">
        <v>0</v>
      </c>
      <c r="BF84" s="20">
        <v>124068</v>
      </c>
      <c r="BG84" s="23">
        <f t="shared" si="23"/>
        <v>20429521.492407765</v>
      </c>
      <c r="BH84" s="24">
        <v>686245.00212932413</v>
      </c>
      <c r="BI84" s="24">
        <v>0</v>
      </c>
      <c r="BJ84" s="46">
        <f t="shared" si="24"/>
        <v>686245.00212932413</v>
      </c>
      <c r="BK84" s="20">
        <v>502319.90725835983</v>
      </c>
      <c r="BL84" s="20">
        <v>0</v>
      </c>
      <c r="BM84" s="46">
        <f t="shared" si="25"/>
        <v>502319.90725835983</v>
      </c>
      <c r="BN84" s="25">
        <v>406214.43300000002</v>
      </c>
      <c r="BO84" s="25"/>
      <c r="BP84" s="20">
        <v>0</v>
      </c>
      <c r="BQ84" s="20">
        <v>0</v>
      </c>
      <c r="BR84" s="46">
        <f t="shared" si="26"/>
        <v>0</v>
      </c>
      <c r="BS84" s="20">
        <v>0</v>
      </c>
      <c r="BT84" s="26">
        <v>0</v>
      </c>
      <c r="BU84" s="26">
        <v>31158.107140826211</v>
      </c>
      <c r="BV84" s="26">
        <v>0</v>
      </c>
      <c r="BW84" s="46">
        <f t="shared" si="27"/>
        <v>31158.107140826211</v>
      </c>
      <c r="BX84" s="27">
        <v>206736.92414756905</v>
      </c>
      <c r="BY84" s="27">
        <v>0</v>
      </c>
      <c r="BZ84" s="27">
        <v>0</v>
      </c>
      <c r="CA84" s="27">
        <v>0</v>
      </c>
      <c r="CB84" s="46">
        <f t="shared" si="28"/>
        <v>206736.92414756905</v>
      </c>
      <c r="CC84" s="21">
        <v>0</v>
      </c>
      <c r="CD84" s="21">
        <v>0</v>
      </c>
      <c r="CE84" s="46">
        <f t="shared" si="29"/>
        <v>0</v>
      </c>
      <c r="CF84" s="23">
        <f t="shared" si="30"/>
        <v>1832674.3736760793</v>
      </c>
      <c r="CG84" s="23">
        <f t="shared" si="31"/>
        <v>22262195.866083845</v>
      </c>
      <c r="CI84" s="51">
        <f t="shared" si="32"/>
        <v>15110034.315000001</v>
      </c>
      <c r="CJ84" s="51">
        <f t="shared" si="33"/>
        <v>5319487.1774077639</v>
      </c>
      <c r="CK84" s="51">
        <f t="shared" si="34"/>
        <v>1832674.3736760793</v>
      </c>
      <c r="CL84" s="51">
        <f t="shared" si="35"/>
        <v>0</v>
      </c>
      <c r="CM84" s="29"/>
    </row>
    <row r="85" spans="1:91" s="28" customFormat="1">
      <c r="A85" s="31">
        <v>583</v>
      </c>
      <c r="B85" s="31" t="s">
        <v>191</v>
      </c>
      <c r="C85" s="20">
        <v>0</v>
      </c>
      <c r="D85" s="20">
        <v>0</v>
      </c>
      <c r="E85" s="20">
        <v>14606.843999999999</v>
      </c>
      <c r="F85" s="20">
        <v>22522.511999999999</v>
      </c>
      <c r="G85" s="20">
        <v>737485.17360361724</v>
      </c>
      <c r="H85" s="20">
        <v>80789.452814027434</v>
      </c>
      <c r="I85" s="20">
        <v>102139.39200000001</v>
      </c>
      <c r="J85" s="20">
        <v>1076385.4439999999</v>
      </c>
      <c r="K85" s="20">
        <v>0</v>
      </c>
      <c r="L85" s="20">
        <v>0</v>
      </c>
      <c r="M85" s="20">
        <v>0</v>
      </c>
      <c r="N85" s="20">
        <v>5530623.2759999996</v>
      </c>
      <c r="O85" s="20">
        <v>497458.39199999999</v>
      </c>
      <c r="P85" s="20">
        <v>1043920.92</v>
      </c>
      <c r="Q85" s="20">
        <v>106074.39599999999</v>
      </c>
      <c r="R85" s="20">
        <v>24336</v>
      </c>
      <c r="S85" s="20">
        <v>606002.55749450147</v>
      </c>
      <c r="T85" s="20">
        <v>185197.17313940317</v>
      </c>
      <c r="U85" s="20">
        <v>0</v>
      </c>
      <c r="V85" s="20">
        <v>90504.919998362733</v>
      </c>
      <c r="W85" s="20">
        <v>1022613.0000016416</v>
      </c>
      <c r="X85" s="20">
        <v>15630.052105964931</v>
      </c>
      <c r="Y85" s="20">
        <v>28120.485924120985</v>
      </c>
      <c r="Z85" s="20">
        <v>0</v>
      </c>
      <c r="AA85" s="46">
        <f t="shared" si="18"/>
        <v>28120.485924120985</v>
      </c>
      <c r="AB85" s="20">
        <v>0</v>
      </c>
      <c r="AC85" s="20">
        <v>23893.343030750904</v>
      </c>
      <c r="AD85" s="20">
        <v>5969.1212207934577</v>
      </c>
      <c r="AE85" s="20">
        <v>0</v>
      </c>
      <c r="AF85" s="45">
        <f t="shared" si="19"/>
        <v>29862.464251544363</v>
      </c>
      <c r="AG85" s="20">
        <v>0</v>
      </c>
      <c r="AH85" s="22">
        <v>0</v>
      </c>
      <c r="AI85" s="20">
        <v>3959.3883041784752</v>
      </c>
      <c r="AJ85" s="20">
        <v>0</v>
      </c>
      <c r="AK85" s="20">
        <v>4605.3314312672928</v>
      </c>
      <c r="AL85" s="20">
        <v>0</v>
      </c>
      <c r="AM85" s="45">
        <f t="shared" si="20"/>
        <v>4605.3314312672928</v>
      </c>
      <c r="AN85" s="20">
        <v>14257.062430682585</v>
      </c>
      <c r="AO85" s="20">
        <v>22472.47810147436</v>
      </c>
      <c r="AP85" s="20">
        <v>85987.199999999997</v>
      </c>
      <c r="AQ85" s="20">
        <v>73078.901119918824</v>
      </c>
      <c r="AR85" s="20">
        <v>29765.659237138167</v>
      </c>
      <c r="AS85" s="20">
        <v>15653.642940184274</v>
      </c>
      <c r="AT85" s="20">
        <v>17829.064113530701</v>
      </c>
      <c r="AU85" s="46">
        <f t="shared" si="21"/>
        <v>33482.707053714978</v>
      </c>
      <c r="AV85" s="20">
        <v>93421.721113837411</v>
      </c>
      <c r="AW85" s="20">
        <v>0</v>
      </c>
      <c r="AX85" s="20">
        <v>0</v>
      </c>
      <c r="AY85" s="20">
        <v>0</v>
      </c>
      <c r="AZ85" s="45">
        <f t="shared" si="22"/>
        <v>93421.721113837411</v>
      </c>
      <c r="BA85" s="20">
        <v>22000</v>
      </c>
      <c r="BB85" s="20">
        <v>0</v>
      </c>
      <c r="BC85" s="20">
        <v>0</v>
      </c>
      <c r="BD85" s="20">
        <v>0</v>
      </c>
      <c r="BE85" s="20">
        <v>0</v>
      </c>
      <c r="BF85" s="20">
        <v>0</v>
      </c>
      <c r="BG85" s="23">
        <f t="shared" si="23"/>
        <v>11597302.904125396</v>
      </c>
      <c r="BH85" s="24">
        <v>444124.00137805584</v>
      </c>
      <c r="BI85" s="24">
        <v>0</v>
      </c>
      <c r="BJ85" s="46">
        <f t="shared" si="24"/>
        <v>444124.00137805584</v>
      </c>
      <c r="BK85" s="20">
        <v>502319.90725835983</v>
      </c>
      <c r="BL85" s="20">
        <v>0</v>
      </c>
      <c r="BM85" s="46">
        <f t="shared" si="25"/>
        <v>502319.90725835983</v>
      </c>
      <c r="BN85" s="25">
        <v>0</v>
      </c>
      <c r="BO85" s="25"/>
      <c r="BP85" s="20">
        <v>0</v>
      </c>
      <c r="BQ85" s="20">
        <v>0</v>
      </c>
      <c r="BR85" s="46">
        <f t="shared" si="26"/>
        <v>0</v>
      </c>
      <c r="BS85" s="20">
        <v>0</v>
      </c>
      <c r="BT85" s="26">
        <v>0</v>
      </c>
      <c r="BU85" s="26">
        <v>20697.967892016801</v>
      </c>
      <c r="BV85" s="26">
        <v>0</v>
      </c>
      <c r="BW85" s="46">
        <f t="shared" si="27"/>
        <v>20697.967892016801</v>
      </c>
      <c r="BX85" s="27">
        <v>406090.38671843917</v>
      </c>
      <c r="BY85" s="27">
        <v>0</v>
      </c>
      <c r="BZ85" s="27">
        <v>0</v>
      </c>
      <c r="CA85" s="27">
        <v>0</v>
      </c>
      <c r="CB85" s="46">
        <f t="shared" si="28"/>
        <v>406090.38671843917</v>
      </c>
      <c r="CC85" s="21">
        <v>0</v>
      </c>
      <c r="CD85" s="21">
        <v>0</v>
      </c>
      <c r="CE85" s="46">
        <f t="shared" si="29"/>
        <v>0</v>
      </c>
      <c r="CF85" s="23">
        <f t="shared" si="30"/>
        <v>1373232.2632468715</v>
      </c>
      <c r="CG85" s="23">
        <f t="shared" si="31"/>
        <v>12970535.167372268</v>
      </c>
      <c r="CI85" s="51">
        <f t="shared" si="32"/>
        <v>8466925.0199999996</v>
      </c>
      <c r="CJ85" s="51">
        <f t="shared" si="33"/>
        <v>3130377.8841253957</v>
      </c>
      <c r="CK85" s="51">
        <f t="shared" si="34"/>
        <v>1373232.2632468715</v>
      </c>
      <c r="CL85" s="51">
        <f t="shared" si="35"/>
        <v>0</v>
      </c>
      <c r="CM85" s="29"/>
    </row>
    <row r="86" spans="1:91" s="28" customFormat="1">
      <c r="A86" s="31">
        <v>584</v>
      </c>
      <c r="B86" s="31" t="s">
        <v>192</v>
      </c>
      <c r="C86" s="20">
        <v>0</v>
      </c>
      <c r="D86" s="20">
        <v>0</v>
      </c>
      <c r="E86" s="20">
        <v>65931.816000000006</v>
      </c>
      <c r="F86" s="20">
        <v>0</v>
      </c>
      <c r="G86" s="20">
        <v>588940.517625988</v>
      </c>
      <c r="H86" s="20">
        <v>100188.74497614994</v>
      </c>
      <c r="I86" s="20">
        <v>110049.534</v>
      </c>
      <c r="J86" s="20">
        <v>831056.66399999999</v>
      </c>
      <c r="K86" s="20">
        <v>0</v>
      </c>
      <c r="L86" s="20">
        <v>0</v>
      </c>
      <c r="M86" s="20">
        <v>0</v>
      </c>
      <c r="N86" s="20">
        <v>3225029.9640000002</v>
      </c>
      <c r="O86" s="20">
        <v>1070343.9480000001</v>
      </c>
      <c r="P86" s="20">
        <v>1403441.629</v>
      </c>
      <c r="Q86" s="20">
        <v>93000</v>
      </c>
      <c r="R86" s="20">
        <v>24336</v>
      </c>
      <c r="S86" s="20">
        <v>358727.70722678822</v>
      </c>
      <c r="T86" s="20">
        <v>157784.45508199121</v>
      </c>
      <c r="U86" s="20">
        <v>0</v>
      </c>
      <c r="V86" s="20">
        <v>11300.839985602541</v>
      </c>
      <c r="W86" s="20">
        <v>398094.00000063906</v>
      </c>
      <c r="X86" s="20">
        <v>8875.4489881553454</v>
      </c>
      <c r="Y86" s="20">
        <v>28121.06797904964</v>
      </c>
      <c r="Z86" s="20">
        <v>0</v>
      </c>
      <c r="AA86" s="46">
        <f t="shared" si="18"/>
        <v>28121.06797904964</v>
      </c>
      <c r="AB86" s="20">
        <v>0</v>
      </c>
      <c r="AC86" s="20">
        <v>18407.896586459388</v>
      </c>
      <c r="AD86" s="20">
        <v>6125.3098306663251</v>
      </c>
      <c r="AE86" s="20">
        <v>0</v>
      </c>
      <c r="AF86" s="45">
        <f t="shared" si="19"/>
        <v>24533.206417125715</v>
      </c>
      <c r="AG86" s="20">
        <v>0</v>
      </c>
      <c r="AH86" s="22">
        <v>0</v>
      </c>
      <c r="AI86" s="20">
        <v>11470.221388192196</v>
      </c>
      <c r="AJ86" s="20">
        <v>0</v>
      </c>
      <c r="AK86" s="20">
        <v>4936.5663650909519</v>
      </c>
      <c r="AL86" s="20">
        <v>0</v>
      </c>
      <c r="AM86" s="45">
        <f t="shared" si="20"/>
        <v>4936.5663650909519</v>
      </c>
      <c r="AN86" s="20">
        <v>8095.8034859127811</v>
      </c>
      <c r="AO86" s="20">
        <v>17751.222025581796</v>
      </c>
      <c r="AP86" s="20">
        <v>264338.66159999999</v>
      </c>
      <c r="AQ86" s="20">
        <v>97923.30365654132</v>
      </c>
      <c r="AR86" s="20">
        <v>16902.284673588118</v>
      </c>
      <c r="AS86" s="20">
        <v>16482.629915468242</v>
      </c>
      <c r="AT86" s="20">
        <v>18856.899959806637</v>
      </c>
      <c r="AU86" s="46">
        <f t="shared" si="21"/>
        <v>35339.529875274879</v>
      </c>
      <c r="AV86" s="20">
        <v>63305.56341116035</v>
      </c>
      <c r="AW86" s="20">
        <v>0</v>
      </c>
      <c r="AX86" s="20">
        <v>0</v>
      </c>
      <c r="AY86" s="20">
        <v>0</v>
      </c>
      <c r="AZ86" s="45">
        <f t="shared" si="22"/>
        <v>63305.56341116035</v>
      </c>
      <c r="BA86" s="20">
        <v>22000</v>
      </c>
      <c r="BB86" s="20">
        <v>0</v>
      </c>
      <c r="BC86" s="20">
        <v>0</v>
      </c>
      <c r="BD86" s="20">
        <v>0</v>
      </c>
      <c r="BE86" s="20">
        <v>0</v>
      </c>
      <c r="BF86" s="20">
        <v>0</v>
      </c>
      <c r="BG86" s="23">
        <f t="shared" si="23"/>
        <v>9041818.6997628305</v>
      </c>
      <c r="BH86" s="24">
        <v>256910.00079715651</v>
      </c>
      <c r="BI86" s="24">
        <v>0</v>
      </c>
      <c r="BJ86" s="46">
        <f t="shared" si="24"/>
        <v>256910.00079715651</v>
      </c>
      <c r="BK86" s="20">
        <v>365531.85074566805</v>
      </c>
      <c r="BL86" s="20">
        <v>0</v>
      </c>
      <c r="BM86" s="46">
        <f t="shared" si="25"/>
        <v>365531.85074566805</v>
      </c>
      <c r="BN86" s="25">
        <v>0</v>
      </c>
      <c r="BO86" s="25">
        <v>304596.99300000002</v>
      </c>
      <c r="BP86" s="20">
        <v>0</v>
      </c>
      <c r="BQ86" s="20">
        <v>0</v>
      </c>
      <c r="BR86" s="46">
        <f t="shared" si="26"/>
        <v>0</v>
      </c>
      <c r="BS86" s="20">
        <v>0</v>
      </c>
      <c r="BT86" s="26">
        <v>0</v>
      </c>
      <c r="BU86" s="26">
        <v>13660.658808731088</v>
      </c>
      <c r="BV86" s="26">
        <v>0</v>
      </c>
      <c r="BW86" s="46">
        <f t="shared" si="27"/>
        <v>13660.658808731088</v>
      </c>
      <c r="BX86" s="27">
        <v>339639.23252814903</v>
      </c>
      <c r="BY86" s="27">
        <v>0</v>
      </c>
      <c r="BZ86" s="27">
        <v>304141.02299999999</v>
      </c>
      <c r="CA86" s="27">
        <v>0</v>
      </c>
      <c r="CB86" s="46">
        <f t="shared" si="28"/>
        <v>643780.25552814896</v>
      </c>
      <c r="CC86" s="21">
        <v>0</v>
      </c>
      <c r="CD86" s="21">
        <v>0</v>
      </c>
      <c r="CE86" s="46">
        <f t="shared" si="29"/>
        <v>0</v>
      </c>
      <c r="CF86" s="23">
        <f t="shared" si="30"/>
        <v>1584479.7588797046</v>
      </c>
      <c r="CG86" s="23">
        <f t="shared" si="31"/>
        <v>10626298.458642535</v>
      </c>
      <c r="CI86" s="51">
        <f t="shared" si="32"/>
        <v>7021596.4006000003</v>
      </c>
      <c r="CJ86" s="51">
        <f t="shared" si="33"/>
        <v>2020222.2991628321</v>
      </c>
      <c r="CK86" s="51">
        <f t="shared" si="34"/>
        <v>1584479.7588797046</v>
      </c>
      <c r="CL86" s="51">
        <f t="shared" si="35"/>
        <v>0</v>
      </c>
      <c r="CM86" s="29"/>
    </row>
    <row r="87" spans="1:91" s="28" customFormat="1">
      <c r="A87" s="31">
        <v>585</v>
      </c>
      <c r="B87" s="31" t="s">
        <v>193</v>
      </c>
      <c r="C87" s="20">
        <v>0</v>
      </c>
      <c r="D87" s="20">
        <v>0</v>
      </c>
      <c r="E87" s="20">
        <v>42126.311999999998</v>
      </c>
      <c r="F87" s="20">
        <v>1214966.5721648717</v>
      </c>
      <c r="G87" s="20">
        <v>346221.96221856168</v>
      </c>
      <c r="H87" s="20">
        <v>87408.082934867809</v>
      </c>
      <c r="I87" s="20">
        <v>42109.667999999998</v>
      </c>
      <c r="J87" s="20">
        <v>794158.48800000001</v>
      </c>
      <c r="K87" s="20">
        <v>30229.61180317316</v>
      </c>
      <c r="L87" s="20">
        <v>54233.604513754355</v>
      </c>
      <c r="M87" s="20">
        <v>0</v>
      </c>
      <c r="N87" s="20">
        <v>3755955.3960000002</v>
      </c>
      <c r="O87" s="20">
        <v>374698.54800000001</v>
      </c>
      <c r="P87" s="20">
        <v>1455030.372</v>
      </c>
      <c r="Q87" s="20">
        <v>93000</v>
      </c>
      <c r="R87" s="20">
        <v>24336</v>
      </c>
      <c r="S87" s="20">
        <v>424194.2308122823</v>
      </c>
      <c r="T87" s="20">
        <v>91385.330270163453</v>
      </c>
      <c r="U87" s="20">
        <v>0</v>
      </c>
      <c r="V87" s="20">
        <v>14342.905795182167</v>
      </c>
      <c r="W87" s="20">
        <v>188259.00000030219</v>
      </c>
      <c r="X87" s="20">
        <v>11615.220290455376</v>
      </c>
      <c r="Y87" s="20">
        <v>28120.485924120985</v>
      </c>
      <c r="Z87" s="20">
        <v>6820.6137537474651</v>
      </c>
      <c r="AA87" s="46">
        <f t="shared" si="18"/>
        <v>34941.099677868449</v>
      </c>
      <c r="AB87" s="20">
        <v>0</v>
      </c>
      <c r="AC87" s="20">
        <v>31337.145497759793</v>
      </c>
      <c r="AD87" s="20">
        <v>5867.2590839198474</v>
      </c>
      <c r="AE87" s="20">
        <v>31430.502560672801</v>
      </c>
      <c r="AF87" s="45">
        <f t="shared" si="19"/>
        <v>68634.907142352444</v>
      </c>
      <c r="AG87" s="20">
        <v>0</v>
      </c>
      <c r="AH87" s="22">
        <v>0</v>
      </c>
      <c r="AI87" s="20">
        <v>2942.3553457595049</v>
      </c>
      <c r="AJ87" s="20">
        <v>0</v>
      </c>
      <c r="AK87" s="20">
        <v>5505.7742513707772</v>
      </c>
      <c r="AL87" s="20">
        <v>21382.624483926214</v>
      </c>
      <c r="AM87" s="45">
        <f t="shared" si="20"/>
        <v>26888.398735296993</v>
      </c>
      <c r="AN87" s="20">
        <v>10594.905231567043</v>
      </c>
      <c r="AO87" s="20">
        <v>19076.998171367472</v>
      </c>
      <c r="AP87" s="20">
        <v>131414.39999999999</v>
      </c>
      <c r="AQ87" s="20">
        <v>96347.80495909696</v>
      </c>
      <c r="AR87" s="20">
        <v>22119.86798163291</v>
      </c>
      <c r="AS87" s="20">
        <v>10604.358636181933</v>
      </c>
      <c r="AT87" s="20">
        <v>11568.609413486398</v>
      </c>
      <c r="AU87" s="46">
        <f t="shared" si="21"/>
        <v>22172.968049668329</v>
      </c>
      <c r="AV87" s="20">
        <v>89462.688663234439</v>
      </c>
      <c r="AW87" s="20">
        <v>0</v>
      </c>
      <c r="AX87" s="20">
        <v>0</v>
      </c>
      <c r="AY87" s="20">
        <v>253726.83856449305</v>
      </c>
      <c r="AZ87" s="45">
        <f t="shared" si="22"/>
        <v>343189.52722772746</v>
      </c>
      <c r="BA87" s="20">
        <v>23000</v>
      </c>
      <c r="BB87" s="20">
        <v>1376614.5276231116</v>
      </c>
      <c r="BC87" s="20">
        <v>0</v>
      </c>
      <c r="BD87" s="20">
        <v>0</v>
      </c>
      <c r="BE87" s="20">
        <v>0</v>
      </c>
      <c r="BF87" s="20">
        <v>0</v>
      </c>
      <c r="BG87" s="23">
        <f t="shared" si="23"/>
        <v>11222209.064949067</v>
      </c>
      <c r="BH87" s="24">
        <v>402948.00125029241</v>
      </c>
      <c r="BI87" s="24">
        <v>199319.58523057608</v>
      </c>
      <c r="BJ87" s="46">
        <f t="shared" si="24"/>
        <v>602267.58648086851</v>
      </c>
      <c r="BK87" s="20">
        <v>351026.52627332503</v>
      </c>
      <c r="BL87" s="20">
        <v>134775.33079590622</v>
      </c>
      <c r="BM87" s="46">
        <f t="shared" si="25"/>
        <v>485801.85706923122</v>
      </c>
      <c r="BN87" s="25">
        <v>0</v>
      </c>
      <c r="BO87" s="25"/>
      <c r="BP87" s="20">
        <v>0</v>
      </c>
      <c r="BQ87" s="20">
        <v>0</v>
      </c>
      <c r="BR87" s="46">
        <f t="shared" si="26"/>
        <v>0</v>
      </c>
      <c r="BS87" s="20">
        <v>0</v>
      </c>
      <c r="BT87" s="26">
        <v>0</v>
      </c>
      <c r="BU87" s="26">
        <v>21983.052508398319</v>
      </c>
      <c r="BV87" s="26">
        <v>179783.72258141561</v>
      </c>
      <c r="BW87" s="46">
        <f t="shared" si="27"/>
        <v>201766.77508981392</v>
      </c>
      <c r="BX87" s="27">
        <v>140285.769957279</v>
      </c>
      <c r="BY87" s="27">
        <v>0</v>
      </c>
      <c r="BZ87" s="27">
        <v>0</v>
      </c>
      <c r="CA87" s="27">
        <v>320423.42824808072</v>
      </c>
      <c r="CB87" s="46">
        <f t="shared" si="28"/>
        <v>460709.19820535975</v>
      </c>
      <c r="CC87" s="21">
        <v>403776.79846820829</v>
      </c>
      <c r="CD87" s="21">
        <v>423862.48144250782</v>
      </c>
      <c r="CE87" s="46">
        <f t="shared" si="29"/>
        <v>827639.27991071611</v>
      </c>
      <c r="CF87" s="23">
        <f t="shared" si="30"/>
        <v>2578184.6967559895</v>
      </c>
      <c r="CG87" s="23">
        <f t="shared" si="31"/>
        <v>13800393.761705056</v>
      </c>
      <c r="CI87" s="51">
        <f t="shared" si="32"/>
        <v>6670702.8720000014</v>
      </c>
      <c r="CJ87" s="51">
        <f t="shared" si="33"/>
        <v>4551506.1929490631</v>
      </c>
      <c r="CK87" s="51">
        <f t="shared" si="34"/>
        <v>2578184.6967559895</v>
      </c>
      <c r="CL87" s="51">
        <f t="shared" si="35"/>
        <v>0</v>
      </c>
      <c r="CM87" s="29"/>
    </row>
    <row r="88" spans="1:91" s="28" customFormat="1">
      <c r="A88" s="31">
        <v>586</v>
      </c>
      <c r="B88" s="31" t="s">
        <v>194</v>
      </c>
      <c r="C88" s="20">
        <v>0</v>
      </c>
      <c r="D88" s="20">
        <v>0</v>
      </c>
      <c r="E88" s="20">
        <v>20881.080000000002</v>
      </c>
      <c r="F88" s="20">
        <v>490849.83399999997</v>
      </c>
      <c r="G88" s="20">
        <v>255914.15199330912</v>
      </c>
      <c r="H88" s="20">
        <v>38607.733531259059</v>
      </c>
      <c r="I88" s="20">
        <v>130717.068</v>
      </c>
      <c r="J88" s="20">
        <v>901215.87600000005</v>
      </c>
      <c r="K88" s="20">
        <v>0</v>
      </c>
      <c r="L88" s="20">
        <v>21944.791844246418</v>
      </c>
      <c r="M88" s="20">
        <v>0</v>
      </c>
      <c r="N88" s="20">
        <v>2742018.1680000001</v>
      </c>
      <c r="O88" s="20">
        <v>565031.06400000001</v>
      </c>
      <c r="P88" s="20">
        <v>937215.804</v>
      </c>
      <c r="Q88" s="20">
        <v>119148.792</v>
      </c>
      <c r="R88" s="20">
        <v>24336</v>
      </c>
      <c r="S88" s="20">
        <v>294532.98640433216</v>
      </c>
      <c r="T88" s="20">
        <v>71264.166305227118</v>
      </c>
      <c r="U88" s="20">
        <v>0</v>
      </c>
      <c r="V88" s="20">
        <v>17820.626701505742</v>
      </c>
      <c r="W88" s="20">
        <v>256464.0000004117</v>
      </c>
      <c r="X88" s="20">
        <v>5401.7045757692331</v>
      </c>
      <c r="Y88" s="20">
        <v>28120.485924120985</v>
      </c>
      <c r="Z88" s="20">
        <v>0</v>
      </c>
      <c r="AA88" s="46">
        <f t="shared" si="18"/>
        <v>28120.485924120985</v>
      </c>
      <c r="AB88" s="20">
        <v>0</v>
      </c>
      <c r="AC88" s="20">
        <v>16676.620531097105</v>
      </c>
      <c r="AD88" s="20">
        <v>4597.3777775621957</v>
      </c>
      <c r="AE88" s="20">
        <v>27814.801757215373</v>
      </c>
      <c r="AF88" s="45">
        <f t="shared" si="19"/>
        <v>49088.800065874675</v>
      </c>
      <c r="AG88" s="20">
        <v>0</v>
      </c>
      <c r="AH88" s="22">
        <v>0</v>
      </c>
      <c r="AI88" s="20">
        <v>1368.3541024003314</v>
      </c>
      <c r="AJ88" s="20">
        <v>0</v>
      </c>
      <c r="AK88" s="20">
        <v>5828.2981869347768</v>
      </c>
      <c r="AL88" s="20">
        <v>7869.4174463909158</v>
      </c>
      <c r="AM88" s="45">
        <f t="shared" si="20"/>
        <v>13697.715633325693</v>
      </c>
      <c r="AN88" s="20">
        <v>4927.2029835047888</v>
      </c>
      <c r="AO88" s="20">
        <v>16531.766834810493</v>
      </c>
      <c r="AP88" s="20">
        <v>103833.60000000001</v>
      </c>
      <c r="AQ88" s="20">
        <v>80956.394607140595</v>
      </c>
      <c r="AR88" s="20">
        <v>10286.932929716599</v>
      </c>
      <c r="AS88" s="20">
        <v>8720.297328718374</v>
      </c>
      <c r="AT88" s="20">
        <v>9232.6188537683756</v>
      </c>
      <c r="AU88" s="46">
        <f t="shared" si="21"/>
        <v>17952.916182486748</v>
      </c>
      <c r="AV88" s="20">
        <v>45093.983147452556</v>
      </c>
      <c r="AW88" s="20">
        <v>0</v>
      </c>
      <c r="AX88" s="20">
        <v>0</v>
      </c>
      <c r="AY88" s="20">
        <v>106237.13552627736</v>
      </c>
      <c r="AZ88" s="45">
        <f t="shared" si="22"/>
        <v>151331.11867372991</v>
      </c>
      <c r="BA88" s="20">
        <v>0</v>
      </c>
      <c r="BB88" s="20">
        <v>0</v>
      </c>
      <c r="BC88" s="20">
        <v>0</v>
      </c>
      <c r="BD88" s="20">
        <v>0</v>
      </c>
      <c r="BE88" s="20">
        <v>0</v>
      </c>
      <c r="BF88" s="20">
        <v>0</v>
      </c>
      <c r="BG88" s="23">
        <f t="shared" si="23"/>
        <v>7371459.1352931727</v>
      </c>
      <c r="BH88" s="24">
        <v>178285.00055319391</v>
      </c>
      <c r="BI88" s="24">
        <v>255855.64032053741</v>
      </c>
      <c r="BJ88" s="46">
        <f t="shared" si="24"/>
        <v>434140.64087373135</v>
      </c>
      <c r="BK88" s="20">
        <v>441197.82823787112</v>
      </c>
      <c r="BL88" s="20">
        <v>129845.38786545012</v>
      </c>
      <c r="BM88" s="46">
        <f t="shared" si="25"/>
        <v>571043.21610332117</v>
      </c>
      <c r="BN88" s="25">
        <v>0</v>
      </c>
      <c r="BO88" s="25"/>
      <c r="BP88" s="20">
        <v>0</v>
      </c>
      <c r="BQ88" s="20">
        <v>0</v>
      </c>
      <c r="BR88" s="46">
        <f t="shared" si="26"/>
        <v>0</v>
      </c>
      <c r="BS88" s="20">
        <v>96165.638707755468</v>
      </c>
      <c r="BT88" s="26">
        <v>0</v>
      </c>
      <c r="BU88" s="26">
        <v>16555.846216025966</v>
      </c>
      <c r="BV88" s="26">
        <v>361993.20253398217</v>
      </c>
      <c r="BW88" s="46">
        <f t="shared" si="27"/>
        <v>378549.04875000811</v>
      </c>
      <c r="BX88" s="27">
        <v>140285.769957279</v>
      </c>
      <c r="BY88" s="27">
        <v>0</v>
      </c>
      <c r="BZ88" s="27">
        <v>200000</v>
      </c>
      <c r="CA88" s="27">
        <v>327997.31916557334</v>
      </c>
      <c r="CB88" s="46">
        <f t="shared" si="28"/>
        <v>668283.08912285231</v>
      </c>
      <c r="CC88" s="21">
        <v>403776.79846820829</v>
      </c>
      <c r="CD88" s="21">
        <v>173127.18382060016</v>
      </c>
      <c r="CE88" s="46">
        <f t="shared" si="29"/>
        <v>576903.98228880845</v>
      </c>
      <c r="CF88" s="23">
        <f t="shared" si="30"/>
        <v>2725085.615846477</v>
      </c>
      <c r="CG88" s="23">
        <f t="shared" si="31"/>
        <v>10096544.75113965</v>
      </c>
      <c r="CI88" s="51">
        <f t="shared" si="32"/>
        <v>5523516.3720000004</v>
      </c>
      <c r="CJ88" s="51">
        <f t="shared" si="33"/>
        <v>1847942.7632931715</v>
      </c>
      <c r="CK88" s="51">
        <f t="shared" si="34"/>
        <v>2628919.9771387214</v>
      </c>
      <c r="CL88" s="51">
        <f t="shared" si="35"/>
        <v>96165.638707755468</v>
      </c>
      <c r="CM88" s="29"/>
    </row>
    <row r="89" spans="1:91" s="28" customFormat="1">
      <c r="A89" s="31">
        <v>587</v>
      </c>
      <c r="B89" s="31" t="s">
        <v>195</v>
      </c>
      <c r="C89" s="20">
        <v>0</v>
      </c>
      <c r="D89" s="20">
        <v>0</v>
      </c>
      <c r="E89" s="20">
        <v>66416.160000000003</v>
      </c>
      <c r="F89" s="20">
        <v>11404.152</v>
      </c>
      <c r="G89" s="20">
        <v>461592.42560033669</v>
      </c>
      <c r="H89" s="20">
        <v>154545.68445818734</v>
      </c>
      <c r="I89" s="20">
        <v>221287.00700000001</v>
      </c>
      <c r="J89" s="20">
        <v>672677.304</v>
      </c>
      <c r="K89" s="20">
        <v>17268.577782004111</v>
      </c>
      <c r="L89" s="20">
        <v>54008.033966162977</v>
      </c>
      <c r="M89" s="20">
        <v>286257.804</v>
      </c>
      <c r="N89" s="20">
        <v>5836565.1600000001</v>
      </c>
      <c r="O89" s="20">
        <v>663440.72400000005</v>
      </c>
      <c r="P89" s="20">
        <v>1354215.084</v>
      </c>
      <c r="Q89" s="20">
        <v>166631.70000000001</v>
      </c>
      <c r="R89" s="20">
        <v>24336</v>
      </c>
      <c r="S89" s="20">
        <v>506327.81290543696</v>
      </c>
      <c r="T89" s="20">
        <v>147815.47476187043</v>
      </c>
      <c r="U89" s="20">
        <v>0</v>
      </c>
      <c r="V89" s="20">
        <v>336749.66140264133</v>
      </c>
      <c r="W89" s="20">
        <v>365475.00000058668</v>
      </c>
      <c r="X89" s="20">
        <v>9392.964859436961</v>
      </c>
      <c r="Y89" s="20">
        <v>28120.485924120985</v>
      </c>
      <c r="Z89" s="20">
        <v>4759.1883759955781</v>
      </c>
      <c r="AA89" s="46">
        <f t="shared" si="18"/>
        <v>32879.67430011656</v>
      </c>
      <c r="AB89" s="20">
        <v>0</v>
      </c>
      <c r="AC89" s="20">
        <v>20605.753857700463</v>
      </c>
      <c r="AD89" s="20">
        <v>8210.0882320128439</v>
      </c>
      <c r="AE89" s="20">
        <v>21534.766176272715</v>
      </c>
      <c r="AF89" s="45">
        <f t="shared" si="19"/>
        <v>50350.608265986026</v>
      </c>
      <c r="AG89" s="20">
        <v>9195.8333000000002</v>
      </c>
      <c r="AH89" s="22">
        <v>0</v>
      </c>
      <c r="AI89" s="20">
        <v>2379.4159452495401</v>
      </c>
      <c r="AJ89" s="20">
        <v>0</v>
      </c>
      <c r="AK89" s="20">
        <v>4265.3424991925676</v>
      </c>
      <c r="AL89" s="20">
        <v>53836.915730606313</v>
      </c>
      <c r="AM89" s="45">
        <f t="shared" si="20"/>
        <v>58102.258229798885</v>
      </c>
      <c r="AN89" s="20">
        <v>8567.8592433542617</v>
      </c>
      <c r="AO89" s="20">
        <v>24678.452137031876</v>
      </c>
      <c r="AP89" s="20">
        <v>21091.200000000001</v>
      </c>
      <c r="AQ89" s="20">
        <v>116829.28802587355</v>
      </c>
      <c r="AR89" s="20">
        <v>17887.834879687591</v>
      </c>
      <c r="AS89" s="20">
        <v>13543.494275825087</v>
      </c>
      <c r="AT89" s="20">
        <v>15212.754686646518</v>
      </c>
      <c r="AU89" s="46">
        <f t="shared" si="21"/>
        <v>28756.248962471604</v>
      </c>
      <c r="AV89" s="20">
        <v>74555.628417512489</v>
      </c>
      <c r="AW89" s="20">
        <v>0</v>
      </c>
      <c r="AX89" s="20">
        <v>0</v>
      </c>
      <c r="AY89" s="20">
        <v>53836.915730606313</v>
      </c>
      <c r="AZ89" s="45">
        <f t="shared" si="22"/>
        <v>128392.5441481188</v>
      </c>
      <c r="BA89" s="20">
        <v>23000</v>
      </c>
      <c r="BB89" s="20">
        <v>0</v>
      </c>
      <c r="BC89" s="20">
        <v>0</v>
      </c>
      <c r="BD89" s="20">
        <v>0</v>
      </c>
      <c r="BE89" s="20">
        <v>0</v>
      </c>
      <c r="BF89" s="20">
        <v>0</v>
      </c>
      <c r="BG89" s="23">
        <f t="shared" si="23"/>
        <v>11878517.94817435</v>
      </c>
      <c r="BH89" s="24">
        <v>414601.00128645002</v>
      </c>
      <c r="BI89" s="24">
        <v>313290.85190015641</v>
      </c>
      <c r="BJ89" s="46">
        <f t="shared" si="24"/>
        <v>727891.85318660643</v>
      </c>
      <c r="BK89" s="20">
        <v>330808.01640016935</v>
      </c>
      <c r="BL89" s="20">
        <v>123412.6655670527</v>
      </c>
      <c r="BM89" s="46">
        <f t="shared" si="25"/>
        <v>454220.68196722202</v>
      </c>
      <c r="BN89" s="25">
        <v>25000</v>
      </c>
      <c r="BO89" s="25"/>
      <c r="BP89" s="20">
        <v>0</v>
      </c>
      <c r="BQ89" s="20">
        <v>0</v>
      </c>
      <c r="BR89" s="46">
        <f t="shared" si="26"/>
        <v>0</v>
      </c>
      <c r="BS89" s="20">
        <v>91874.043761774694</v>
      </c>
      <c r="BT89" s="26">
        <v>0</v>
      </c>
      <c r="BU89" s="26">
        <v>11707.789493237357</v>
      </c>
      <c r="BV89" s="26">
        <v>161510.74640487719</v>
      </c>
      <c r="BW89" s="46">
        <f t="shared" si="27"/>
        <v>173218.53589811455</v>
      </c>
      <c r="BX89" s="27">
        <v>206736.92414756905</v>
      </c>
      <c r="BY89" s="27">
        <v>0</v>
      </c>
      <c r="BZ89" s="27">
        <v>0</v>
      </c>
      <c r="CA89" s="27">
        <v>183045.51269711967</v>
      </c>
      <c r="CB89" s="46">
        <f t="shared" si="28"/>
        <v>389782.43684468872</v>
      </c>
      <c r="CC89" s="21">
        <v>0</v>
      </c>
      <c r="CD89" s="21">
        <v>161510.74640487719</v>
      </c>
      <c r="CE89" s="46">
        <f t="shared" si="29"/>
        <v>161510.74640487719</v>
      </c>
      <c r="CF89" s="23">
        <f t="shared" si="30"/>
        <v>2023498.2980632836</v>
      </c>
      <c r="CG89" s="23">
        <f t="shared" si="31"/>
        <v>13902016.246237634</v>
      </c>
      <c r="CI89" s="51">
        <f t="shared" si="32"/>
        <v>9246501.9829999991</v>
      </c>
      <c r="CJ89" s="51">
        <f t="shared" si="33"/>
        <v>2632015.9651743528</v>
      </c>
      <c r="CK89" s="51">
        <f t="shared" si="34"/>
        <v>1931624.2543015091</v>
      </c>
      <c r="CL89" s="51">
        <f t="shared" si="35"/>
        <v>91874.043761774694</v>
      </c>
      <c r="CM89" s="29"/>
    </row>
    <row r="90" spans="1:91" s="28" customFormat="1">
      <c r="A90" s="31">
        <v>588</v>
      </c>
      <c r="B90" s="31" t="s">
        <v>196</v>
      </c>
      <c r="C90" s="20">
        <v>0</v>
      </c>
      <c r="D90" s="20">
        <v>0</v>
      </c>
      <c r="E90" s="20">
        <v>139805.46</v>
      </c>
      <c r="F90" s="20">
        <v>431319.89581051108</v>
      </c>
      <c r="G90" s="20">
        <v>397768.77173129917</v>
      </c>
      <c r="H90" s="20">
        <v>41490.020707284821</v>
      </c>
      <c r="I90" s="20">
        <v>81282</v>
      </c>
      <c r="J90" s="20">
        <v>908223.42</v>
      </c>
      <c r="K90" s="20">
        <v>0</v>
      </c>
      <c r="L90" s="20">
        <v>63900.913696241769</v>
      </c>
      <c r="M90" s="20">
        <v>196022.92</v>
      </c>
      <c r="N90" s="20">
        <v>5648631.0959999999</v>
      </c>
      <c r="O90" s="20">
        <v>862307.61600000004</v>
      </c>
      <c r="P90" s="20">
        <v>881049.28799999994</v>
      </c>
      <c r="Q90" s="20">
        <v>130071.88800000001</v>
      </c>
      <c r="R90" s="20">
        <v>24336</v>
      </c>
      <c r="S90" s="20">
        <v>590550.38001109241</v>
      </c>
      <c r="T90" s="20">
        <v>135790.59619274616</v>
      </c>
      <c r="U90" s="20">
        <v>0</v>
      </c>
      <c r="V90" s="20">
        <v>18647.105398087377</v>
      </c>
      <c r="W90" s="20">
        <v>329148.00000052835</v>
      </c>
      <c r="X90" s="20">
        <v>14478.457801814382</v>
      </c>
      <c r="Y90" s="20">
        <v>28121.06797904964</v>
      </c>
      <c r="Z90" s="20">
        <v>31639.041633602847</v>
      </c>
      <c r="AA90" s="46">
        <f t="shared" si="18"/>
        <v>59760.109612652486</v>
      </c>
      <c r="AB90" s="20">
        <v>0</v>
      </c>
      <c r="AC90" s="20">
        <v>22393.871756330132</v>
      </c>
      <c r="AD90" s="20">
        <v>8461.3481696344115</v>
      </c>
      <c r="AE90" s="20">
        <v>31639.041707946006</v>
      </c>
      <c r="AF90" s="45">
        <f t="shared" si="19"/>
        <v>62494.261633910544</v>
      </c>
      <c r="AG90" s="20">
        <v>0</v>
      </c>
      <c r="AH90" s="22">
        <v>0</v>
      </c>
      <c r="AI90" s="20">
        <v>3667.6676503956169</v>
      </c>
      <c r="AJ90" s="20">
        <v>0</v>
      </c>
      <c r="AK90" s="20">
        <v>4089.0545344125603</v>
      </c>
      <c r="AL90" s="20">
        <v>15819.520816801423</v>
      </c>
      <c r="AM90" s="45">
        <f t="shared" si="20"/>
        <v>19908.575351213985</v>
      </c>
      <c r="AN90" s="20">
        <v>13206.627551912918</v>
      </c>
      <c r="AO90" s="20">
        <v>25139.949496343488</v>
      </c>
      <c r="AP90" s="20">
        <v>126547.2</v>
      </c>
      <c r="AQ90" s="20">
        <v>123373.6672306424</v>
      </c>
      <c r="AR90" s="20">
        <v>27572.578663613207</v>
      </c>
      <c r="AS90" s="20">
        <v>13694.219180422169</v>
      </c>
      <c r="AT90" s="20">
        <v>15399.633931423958</v>
      </c>
      <c r="AU90" s="46">
        <f t="shared" si="21"/>
        <v>29093.853111846125</v>
      </c>
      <c r="AV90" s="20">
        <v>81497.290823891293</v>
      </c>
      <c r="AW90" s="20">
        <v>0</v>
      </c>
      <c r="AX90" s="20">
        <v>0</v>
      </c>
      <c r="AY90" s="20">
        <v>0</v>
      </c>
      <c r="AZ90" s="45">
        <f t="shared" si="22"/>
        <v>81497.290823891293</v>
      </c>
      <c r="BA90" s="20">
        <v>0</v>
      </c>
      <c r="BB90" s="20">
        <v>0</v>
      </c>
      <c r="BC90" s="20">
        <v>0</v>
      </c>
      <c r="BD90" s="20">
        <v>0</v>
      </c>
      <c r="BE90" s="20">
        <v>134200</v>
      </c>
      <c r="BF90" s="20">
        <v>0</v>
      </c>
      <c r="BG90" s="23">
        <f t="shared" si="23"/>
        <v>11601285.61047603</v>
      </c>
      <c r="BH90" s="24">
        <v>398032.00123503874</v>
      </c>
      <c r="BI90" s="24">
        <v>474585.62607792614</v>
      </c>
      <c r="BJ90" s="46">
        <f t="shared" si="24"/>
        <v>872617.62731296488</v>
      </c>
      <c r="BK90" s="20">
        <v>379630.17789894529</v>
      </c>
      <c r="BL90" s="20">
        <v>142375.68735121281</v>
      </c>
      <c r="BM90" s="46">
        <f t="shared" si="25"/>
        <v>522005.86525015812</v>
      </c>
      <c r="BN90" s="25">
        <v>0</v>
      </c>
      <c r="BO90" s="25"/>
      <c r="BP90" s="20">
        <v>0</v>
      </c>
      <c r="BQ90" s="20">
        <v>0</v>
      </c>
      <c r="BR90" s="46">
        <f t="shared" si="26"/>
        <v>0</v>
      </c>
      <c r="BS90" s="20">
        <v>142084.90733605131</v>
      </c>
      <c r="BT90" s="26">
        <v>0</v>
      </c>
      <c r="BU90" s="26">
        <v>9105.0067376072475</v>
      </c>
      <c r="BV90" s="26">
        <v>300570.89630616881</v>
      </c>
      <c r="BW90" s="46">
        <f t="shared" si="27"/>
        <v>309675.90304377605</v>
      </c>
      <c r="BX90" s="27">
        <v>169819.61626407452</v>
      </c>
      <c r="BY90" s="27">
        <v>0</v>
      </c>
      <c r="BZ90" s="27">
        <v>0</v>
      </c>
      <c r="CA90" s="27">
        <v>585322.27179553616</v>
      </c>
      <c r="CB90" s="46">
        <f t="shared" si="28"/>
        <v>755141.88805961073</v>
      </c>
      <c r="CC90" s="21">
        <v>403776.79846820829</v>
      </c>
      <c r="CD90" s="21">
        <v>0</v>
      </c>
      <c r="CE90" s="46">
        <f t="shared" si="29"/>
        <v>403776.79846820829</v>
      </c>
      <c r="CF90" s="23">
        <f t="shared" si="30"/>
        <v>3005302.9894707692</v>
      </c>
      <c r="CG90" s="23">
        <f t="shared" si="31"/>
        <v>14606588.599946799</v>
      </c>
      <c r="CI90" s="51">
        <f t="shared" si="32"/>
        <v>8858471.4279999994</v>
      </c>
      <c r="CJ90" s="51">
        <f t="shared" si="33"/>
        <v>2742814.1824760269</v>
      </c>
      <c r="CK90" s="51">
        <f t="shared" si="34"/>
        <v>2863218.0821347181</v>
      </c>
      <c r="CL90" s="51">
        <f t="shared" si="35"/>
        <v>142084.90733605131</v>
      </c>
      <c r="CM90" s="29"/>
    </row>
    <row r="91" spans="1:91" s="28" customFormat="1">
      <c r="A91" s="31">
        <v>589</v>
      </c>
      <c r="B91" s="31" t="s">
        <v>197</v>
      </c>
      <c r="C91" s="20">
        <v>0</v>
      </c>
      <c r="D91" s="20">
        <v>0</v>
      </c>
      <c r="E91" s="20">
        <v>55650.12</v>
      </c>
      <c r="F91" s="20">
        <v>199508.834</v>
      </c>
      <c r="G91" s="20">
        <v>315923.10635979963</v>
      </c>
      <c r="H91" s="20">
        <v>92963.433788681505</v>
      </c>
      <c r="I91" s="20">
        <v>124826.988</v>
      </c>
      <c r="J91" s="20">
        <v>1000141.716</v>
      </c>
      <c r="K91" s="20">
        <v>0</v>
      </c>
      <c r="L91" s="20">
        <v>0</v>
      </c>
      <c r="M91" s="20">
        <v>0</v>
      </c>
      <c r="N91" s="20">
        <v>3577454.2680000002</v>
      </c>
      <c r="O91" s="20">
        <v>571511.97600000002</v>
      </c>
      <c r="P91" s="20">
        <v>1584308.3359999999</v>
      </c>
      <c r="Q91" s="20">
        <v>119485.96799999999</v>
      </c>
      <c r="R91" s="20">
        <v>24336</v>
      </c>
      <c r="S91" s="20">
        <v>365470.05948018085</v>
      </c>
      <c r="T91" s="20">
        <v>110676.98991382193</v>
      </c>
      <c r="U91" s="20">
        <v>0</v>
      </c>
      <c r="V91" s="20">
        <v>6844.2856173644932</v>
      </c>
      <c r="W91" s="20">
        <v>853767.00000137056</v>
      </c>
      <c r="X91" s="20">
        <v>11818.346444116898</v>
      </c>
      <c r="Y91" s="20">
        <v>28120.485924120985</v>
      </c>
      <c r="Z91" s="20">
        <v>0</v>
      </c>
      <c r="AA91" s="46">
        <f t="shared" si="18"/>
        <v>28120.485924120985</v>
      </c>
      <c r="AB91" s="20">
        <v>0</v>
      </c>
      <c r="AC91" s="20">
        <v>18359.28115486656</v>
      </c>
      <c r="AD91" s="20">
        <v>6417.314623037335</v>
      </c>
      <c r="AE91" s="20">
        <v>14811.248480084669</v>
      </c>
      <c r="AF91" s="45">
        <f t="shared" si="19"/>
        <v>39587.84425798856</v>
      </c>
      <c r="AG91" s="20">
        <v>0</v>
      </c>
      <c r="AH91" s="22">
        <v>0</v>
      </c>
      <c r="AI91" s="20">
        <v>2993.811048634178</v>
      </c>
      <c r="AJ91" s="20">
        <v>0</v>
      </c>
      <c r="AK91" s="20">
        <v>4984.9223554300679</v>
      </c>
      <c r="AL91" s="20">
        <v>14515.023225548091</v>
      </c>
      <c r="AM91" s="45">
        <f t="shared" si="20"/>
        <v>19499.945580978158</v>
      </c>
      <c r="AN91" s="20">
        <v>10780.188187402588</v>
      </c>
      <c r="AO91" s="20">
        <v>20942.953397665355</v>
      </c>
      <c r="AP91" s="20">
        <v>157372.79999999999</v>
      </c>
      <c r="AQ91" s="20">
        <v>201300.25665039002</v>
      </c>
      <c r="AR91" s="20">
        <v>22506.698673626059</v>
      </c>
      <c r="AS91" s="20">
        <v>12262.332586749866</v>
      </c>
      <c r="AT91" s="20">
        <v>13624.281106038261</v>
      </c>
      <c r="AU91" s="46">
        <f t="shared" si="21"/>
        <v>25886.613692788127</v>
      </c>
      <c r="AV91" s="20">
        <v>45362.71122257645</v>
      </c>
      <c r="AW91" s="20">
        <v>0</v>
      </c>
      <c r="AX91" s="20">
        <v>0</v>
      </c>
      <c r="AY91" s="20">
        <v>50802.581682889198</v>
      </c>
      <c r="AZ91" s="45">
        <f t="shared" si="22"/>
        <v>96165.292905465642</v>
      </c>
      <c r="BA91" s="20">
        <v>0</v>
      </c>
      <c r="BB91" s="20">
        <v>0</v>
      </c>
      <c r="BC91" s="20">
        <v>0</v>
      </c>
      <c r="BD91" s="20">
        <v>0</v>
      </c>
      <c r="BE91" s="20">
        <v>0</v>
      </c>
      <c r="BF91" s="20">
        <v>0</v>
      </c>
      <c r="BG91" s="23">
        <f t="shared" si="23"/>
        <v>9639844.3179243952</v>
      </c>
      <c r="BH91" s="24">
        <v>234869.00072876629</v>
      </c>
      <c r="BI91" s="24">
        <v>159665.25784185427</v>
      </c>
      <c r="BJ91" s="46">
        <f t="shared" si="24"/>
        <v>394534.25857062056</v>
      </c>
      <c r="BK91" s="20">
        <v>313838.99696901144</v>
      </c>
      <c r="BL91" s="20">
        <v>87090.140927172048</v>
      </c>
      <c r="BM91" s="46">
        <f t="shared" si="25"/>
        <v>400929.13789618347</v>
      </c>
      <c r="BN91" s="25">
        <v>0</v>
      </c>
      <c r="BO91" s="25"/>
      <c r="BP91" s="20">
        <v>0</v>
      </c>
      <c r="BQ91" s="20">
        <v>0</v>
      </c>
      <c r="BR91" s="46">
        <f t="shared" si="26"/>
        <v>0</v>
      </c>
      <c r="BS91" s="20">
        <v>105033.64561216181</v>
      </c>
      <c r="BT91" s="26">
        <v>0</v>
      </c>
      <c r="BU91" s="26">
        <v>16143.249196171006</v>
      </c>
      <c r="BV91" s="26">
        <v>166922.76984809921</v>
      </c>
      <c r="BW91" s="46">
        <f t="shared" si="27"/>
        <v>183066.01904427022</v>
      </c>
      <c r="BX91" s="27">
        <v>169819.61626407452</v>
      </c>
      <c r="BY91" s="27">
        <v>0</v>
      </c>
      <c r="BZ91" s="27">
        <v>0</v>
      </c>
      <c r="CA91" s="27">
        <v>159665.25784185427</v>
      </c>
      <c r="CB91" s="46">
        <f t="shared" si="28"/>
        <v>329484.87410592881</v>
      </c>
      <c r="CC91" s="21">
        <v>0</v>
      </c>
      <c r="CD91" s="21">
        <v>87090.144074939031</v>
      </c>
      <c r="CE91" s="46">
        <f t="shared" si="29"/>
        <v>87090.144074939031</v>
      </c>
      <c r="CF91" s="23">
        <f t="shared" si="30"/>
        <v>1500138.079304104</v>
      </c>
      <c r="CG91" s="23">
        <f t="shared" si="31"/>
        <v>11139982.3972285</v>
      </c>
      <c r="CI91" s="51">
        <f t="shared" si="32"/>
        <v>7159438.0520000001</v>
      </c>
      <c r="CJ91" s="51">
        <f t="shared" si="33"/>
        <v>2480406.2659243955</v>
      </c>
      <c r="CK91" s="51">
        <f t="shared" si="34"/>
        <v>1395104.4336919419</v>
      </c>
      <c r="CL91" s="51">
        <f t="shared" si="35"/>
        <v>105033.64561216181</v>
      </c>
      <c r="CM91" s="29"/>
    </row>
    <row r="92" spans="1:91" s="28" customFormat="1">
      <c r="A92" s="31">
        <v>590</v>
      </c>
      <c r="B92" s="31" t="s">
        <v>198</v>
      </c>
      <c r="C92" s="20">
        <v>0</v>
      </c>
      <c r="D92" s="20">
        <v>0</v>
      </c>
      <c r="E92" s="20">
        <v>0</v>
      </c>
      <c r="F92" s="20">
        <v>23387.556</v>
      </c>
      <c r="G92" s="20">
        <v>409645.50546779443</v>
      </c>
      <c r="H92" s="20">
        <v>47912.156327271354</v>
      </c>
      <c r="I92" s="20">
        <v>102724.056</v>
      </c>
      <c r="J92" s="20">
        <v>1250816.0759999999</v>
      </c>
      <c r="K92" s="20">
        <v>0</v>
      </c>
      <c r="L92" s="20">
        <v>0</v>
      </c>
      <c r="M92" s="20">
        <v>0</v>
      </c>
      <c r="N92" s="20">
        <v>616927.52399999998</v>
      </c>
      <c r="O92" s="20">
        <v>111749.232</v>
      </c>
      <c r="P92" s="20">
        <v>686223.72</v>
      </c>
      <c r="Q92" s="20">
        <v>154461.12</v>
      </c>
      <c r="R92" s="20">
        <v>24336</v>
      </c>
      <c r="S92" s="20">
        <v>68878.710267323258</v>
      </c>
      <c r="T92" s="20">
        <v>61690.145480880848</v>
      </c>
      <c r="U92" s="20">
        <v>0</v>
      </c>
      <c r="V92" s="20">
        <v>14093.999344444208</v>
      </c>
      <c r="W92" s="20">
        <v>64659.000000103792</v>
      </c>
      <c r="X92" s="20">
        <v>7543.8603389586542</v>
      </c>
      <c r="Y92" s="20">
        <v>28120.485924120985</v>
      </c>
      <c r="Z92" s="20">
        <v>0</v>
      </c>
      <c r="AA92" s="46">
        <f t="shared" si="18"/>
        <v>28120.485924120985</v>
      </c>
      <c r="AB92" s="20">
        <v>0</v>
      </c>
      <c r="AC92" s="20">
        <v>31214.13212304021</v>
      </c>
      <c r="AD92" s="20">
        <v>1602.6309534781069</v>
      </c>
      <c r="AE92" s="20">
        <v>0</v>
      </c>
      <c r="AF92" s="45">
        <f t="shared" si="19"/>
        <v>32816.76307651832</v>
      </c>
      <c r="AG92" s="20">
        <v>0</v>
      </c>
      <c r="AH92" s="22">
        <v>0</v>
      </c>
      <c r="AI92" s="20">
        <v>1911.0027395897012</v>
      </c>
      <c r="AJ92" s="20">
        <v>0</v>
      </c>
      <c r="AK92" s="20">
        <v>5184.1303156309632</v>
      </c>
      <c r="AL92" s="20">
        <v>0</v>
      </c>
      <c r="AM92" s="45">
        <f t="shared" si="20"/>
        <v>5184.1303156309632</v>
      </c>
      <c r="AN92" s="20">
        <v>6881.1854939266632</v>
      </c>
      <c r="AO92" s="20">
        <v>7755.0096694992535</v>
      </c>
      <c r="AP92" s="20">
        <v>121680</v>
      </c>
      <c r="AQ92" s="20">
        <v>49082.844035766379</v>
      </c>
      <c r="AR92" s="20">
        <v>14366.425310655883</v>
      </c>
      <c r="AS92" s="20">
        <v>37647.487000000001</v>
      </c>
      <c r="AT92" s="20">
        <v>38120.796199928896</v>
      </c>
      <c r="AU92" s="46">
        <f t="shared" si="21"/>
        <v>75768.283199928905</v>
      </c>
      <c r="AV92" s="20">
        <v>94568.340669950179</v>
      </c>
      <c r="AW92" s="20">
        <v>0</v>
      </c>
      <c r="AX92" s="20">
        <v>0</v>
      </c>
      <c r="AY92" s="20">
        <v>0</v>
      </c>
      <c r="AZ92" s="45">
        <f t="shared" si="22"/>
        <v>94568.340669950179</v>
      </c>
      <c r="BA92" s="20">
        <v>23000</v>
      </c>
      <c r="BB92" s="20">
        <v>482222.22135822225</v>
      </c>
      <c r="BC92" s="20">
        <v>0</v>
      </c>
      <c r="BD92" s="20">
        <v>0</v>
      </c>
      <c r="BE92" s="20">
        <v>0</v>
      </c>
      <c r="BF92" s="20">
        <v>0</v>
      </c>
      <c r="BG92" s="23">
        <f t="shared" si="23"/>
        <v>4588405.3530205861</v>
      </c>
      <c r="BH92" s="24">
        <v>337606.00104754511</v>
      </c>
      <c r="BI92" s="24">
        <v>0</v>
      </c>
      <c r="BJ92" s="46">
        <f t="shared" si="24"/>
        <v>337606.00104754511</v>
      </c>
      <c r="BK92" s="20">
        <v>387626.47940639593</v>
      </c>
      <c r="BL92" s="20">
        <v>0</v>
      </c>
      <c r="BM92" s="46">
        <f t="shared" si="25"/>
        <v>387626.47940639593</v>
      </c>
      <c r="BN92" s="25">
        <v>393914.44199999998</v>
      </c>
      <c r="BO92" s="25"/>
      <c r="BP92" s="20">
        <v>0</v>
      </c>
      <c r="BQ92" s="20">
        <v>0</v>
      </c>
      <c r="BR92" s="46">
        <f t="shared" si="26"/>
        <v>0</v>
      </c>
      <c r="BS92" s="20">
        <v>0</v>
      </c>
      <c r="BT92" s="26">
        <v>0</v>
      </c>
      <c r="BU92" s="26">
        <v>7865.2277989663817</v>
      </c>
      <c r="BV92" s="26">
        <v>0</v>
      </c>
      <c r="BW92" s="46">
        <f t="shared" si="27"/>
        <v>7865.2277989663817</v>
      </c>
      <c r="BX92" s="27">
        <v>332830.00506463106</v>
      </c>
      <c r="BY92" s="27">
        <v>272000</v>
      </c>
      <c r="BZ92" s="27">
        <v>0</v>
      </c>
      <c r="CA92" s="27">
        <v>0</v>
      </c>
      <c r="CB92" s="46">
        <f t="shared" si="28"/>
        <v>604830.00506463111</v>
      </c>
      <c r="CC92" s="21">
        <v>0</v>
      </c>
      <c r="CD92" s="21">
        <v>0</v>
      </c>
      <c r="CE92" s="46">
        <f t="shared" si="29"/>
        <v>0</v>
      </c>
      <c r="CF92" s="23">
        <f t="shared" si="30"/>
        <v>1731842.1553175387</v>
      </c>
      <c r="CG92" s="23">
        <f t="shared" si="31"/>
        <v>6320247.5083381245</v>
      </c>
      <c r="CI92" s="51">
        <f t="shared" si="32"/>
        <v>3068917.7280000001</v>
      </c>
      <c r="CJ92" s="51">
        <f t="shared" si="33"/>
        <v>1519487.625020586</v>
      </c>
      <c r="CK92" s="51">
        <f t="shared" si="34"/>
        <v>1731842.1553175387</v>
      </c>
      <c r="CL92" s="51">
        <f t="shared" si="35"/>
        <v>0</v>
      </c>
      <c r="CM92" s="29"/>
    </row>
    <row r="93" spans="1:91" s="28" customFormat="1">
      <c r="A93" s="31">
        <v>591</v>
      </c>
      <c r="B93" s="31" t="s">
        <v>199</v>
      </c>
      <c r="C93" s="20">
        <v>0</v>
      </c>
      <c r="D93" s="20">
        <v>0</v>
      </c>
      <c r="E93" s="20">
        <v>34919.196000000004</v>
      </c>
      <c r="F93" s="20">
        <v>343458.95699999999</v>
      </c>
      <c r="G93" s="20">
        <v>371778.3114421388</v>
      </c>
      <c r="H93" s="20">
        <v>53233.642918046382</v>
      </c>
      <c r="I93" s="20">
        <v>103394.16</v>
      </c>
      <c r="J93" s="20">
        <v>641241.19200000004</v>
      </c>
      <c r="K93" s="20">
        <v>0</v>
      </c>
      <c r="L93" s="20">
        <v>0</v>
      </c>
      <c r="M93" s="20">
        <v>590022.804</v>
      </c>
      <c r="N93" s="20">
        <v>4279928.8080000002</v>
      </c>
      <c r="O93" s="20">
        <v>787721.94</v>
      </c>
      <c r="P93" s="20">
        <v>921573.16799999995</v>
      </c>
      <c r="Q93" s="20">
        <v>157429.26</v>
      </c>
      <c r="R93" s="20">
        <v>24336</v>
      </c>
      <c r="S93" s="20">
        <v>359576.68062601174</v>
      </c>
      <c r="T93" s="20">
        <v>104709.32100845057</v>
      </c>
      <c r="U93" s="20">
        <v>0</v>
      </c>
      <c r="V93" s="20">
        <v>16076.801074804549</v>
      </c>
      <c r="W93" s="20">
        <v>486111.00000078033</v>
      </c>
      <c r="X93" s="20">
        <v>9607.3991029326189</v>
      </c>
      <c r="Y93" s="20">
        <v>28120.485924120985</v>
      </c>
      <c r="Z93" s="20">
        <v>0</v>
      </c>
      <c r="AA93" s="46">
        <f t="shared" si="18"/>
        <v>28120.485924120985</v>
      </c>
      <c r="AB93" s="20">
        <v>0</v>
      </c>
      <c r="AC93" s="20">
        <v>20361.65826863674</v>
      </c>
      <c r="AD93" s="20">
        <v>7076.0231081533357</v>
      </c>
      <c r="AE93" s="20">
        <v>0</v>
      </c>
      <c r="AF93" s="45">
        <f t="shared" si="19"/>
        <v>27437.681376790075</v>
      </c>
      <c r="AG93" s="20">
        <v>0</v>
      </c>
      <c r="AH93" s="22">
        <v>0</v>
      </c>
      <c r="AI93" s="20">
        <v>2433.7362015069107</v>
      </c>
      <c r="AJ93" s="20">
        <v>0</v>
      </c>
      <c r="AK93" s="20">
        <v>5660.5552204475944</v>
      </c>
      <c r="AL93" s="20">
        <v>0</v>
      </c>
      <c r="AM93" s="45">
        <f t="shared" si="20"/>
        <v>5660.5552204475944</v>
      </c>
      <c r="AN93" s="20">
        <v>8763.4569532062378</v>
      </c>
      <c r="AO93" s="20">
        <v>20633.226236792507</v>
      </c>
      <c r="AP93" s="20">
        <v>107078.39999999999</v>
      </c>
      <c r="AQ93" s="20">
        <v>69200.750480055809</v>
      </c>
      <c r="AR93" s="20">
        <v>18296.200544587031</v>
      </c>
      <c r="AS93" s="20">
        <v>14146.393894213425</v>
      </c>
      <c r="AT93" s="20">
        <v>15960.271665756283</v>
      </c>
      <c r="AU93" s="46">
        <f t="shared" si="21"/>
        <v>30106.665559969708</v>
      </c>
      <c r="AV93" s="20">
        <v>45583.706335378636</v>
      </c>
      <c r="AW93" s="20">
        <v>0</v>
      </c>
      <c r="AX93" s="20">
        <v>0</v>
      </c>
      <c r="AY93" s="20">
        <v>0</v>
      </c>
      <c r="AZ93" s="45">
        <f t="shared" si="22"/>
        <v>45583.706335378636</v>
      </c>
      <c r="BA93" s="20">
        <v>23000</v>
      </c>
      <c r="BB93" s="20">
        <v>0</v>
      </c>
      <c r="BC93" s="20">
        <v>0</v>
      </c>
      <c r="BD93" s="20">
        <v>0</v>
      </c>
      <c r="BE93" s="20">
        <v>134200</v>
      </c>
      <c r="BF93" s="20">
        <v>504139</v>
      </c>
      <c r="BG93" s="23">
        <f t="shared" si="23"/>
        <v>10309772.506006021</v>
      </c>
      <c r="BH93" s="24">
        <v>244882.00075983527</v>
      </c>
      <c r="BI93" s="24">
        <v>0</v>
      </c>
      <c r="BJ93" s="46">
        <f t="shared" si="24"/>
        <v>244882.00075983527</v>
      </c>
      <c r="BK93" s="20">
        <v>331453.05124432797</v>
      </c>
      <c r="BL93" s="20">
        <v>0</v>
      </c>
      <c r="BM93" s="46">
        <f t="shared" si="25"/>
        <v>331453.05124432797</v>
      </c>
      <c r="BN93" s="25">
        <v>726892.57400000002</v>
      </c>
      <c r="BO93" s="25"/>
      <c r="BP93" s="20">
        <v>0</v>
      </c>
      <c r="BQ93" s="20">
        <v>0</v>
      </c>
      <c r="BR93" s="46">
        <f t="shared" si="26"/>
        <v>0</v>
      </c>
      <c r="BS93" s="20">
        <v>0</v>
      </c>
      <c r="BT93" s="26">
        <v>0</v>
      </c>
      <c r="BU93" s="26">
        <v>13453.679129810922</v>
      </c>
      <c r="BV93" s="26">
        <v>0</v>
      </c>
      <c r="BW93" s="46">
        <f t="shared" si="27"/>
        <v>13453.679129810922</v>
      </c>
      <c r="BX93" s="27">
        <v>273188.07833785907</v>
      </c>
      <c r="BY93" s="27">
        <v>0</v>
      </c>
      <c r="BZ93" s="27">
        <v>20000</v>
      </c>
      <c r="CA93" s="27">
        <v>0</v>
      </c>
      <c r="CB93" s="46">
        <f t="shared" si="28"/>
        <v>293188.07833785907</v>
      </c>
      <c r="CC93" s="21">
        <v>0</v>
      </c>
      <c r="CD93" s="21">
        <v>0</v>
      </c>
      <c r="CE93" s="46">
        <f t="shared" si="29"/>
        <v>0</v>
      </c>
      <c r="CF93" s="23">
        <f t="shared" si="30"/>
        <v>1609869.3834718333</v>
      </c>
      <c r="CG93" s="23">
        <f t="shared" si="31"/>
        <v>11919641.889477855</v>
      </c>
      <c r="CI93" s="51">
        <f t="shared" si="32"/>
        <v>7612725.7319999989</v>
      </c>
      <c r="CJ93" s="51">
        <f t="shared" si="33"/>
        <v>2697046.7740060203</v>
      </c>
      <c r="CK93" s="51">
        <f t="shared" si="34"/>
        <v>1609869.3834718333</v>
      </c>
      <c r="CL93" s="51">
        <f t="shared" si="35"/>
        <v>0</v>
      </c>
      <c r="CM93" s="29"/>
    </row>
    <row r="94" spans="1:91" s="28" customFormat="1">
      <c r="A94" s="31">
        <v>592</v>
      </c>
      <c r="B94" s="31" t="s">
        <v>200</v>
      </c>
      <c r="C94" s="20">
        <v>0</v>
      </c>
      <c r="D94" s="20">
        <v>0</v>
      </c>
      <c r="E94" s="20">
        <v>26112.516</v>
      </c>
      <c r="F94" s="20">
        <v>193969.37700000001</v>
      </c>
      <c r="G94" s="20">
        <v>525532.846097145</v>
      </c>
      <c r="H94" s="20">
        <v>397900.51845604018</v>
      </c>
      <c r="I94" s="20">
        <v>361196.38799999998</v>
      </c>
      <c r="J94" s="20">
        <v>711227.08799999999</v>
      </c>
      <c r="K94" s="20">
        <v>0</v>
      </c>
      <c r="L94" s="20">
        <v>0</v>
      </c>
      <c r="M94" s="20">
        <v>174368.66399999999</v>
      </c>
      <c r="N94" s="20">
        <v>4700459.1720000003</v>
      </c>
      <c r="O94" s="20">
        <v>543441.45600000001</v>
      </c>
      <c r="P94" s="20">
        <v>1625146.26</v>
      </c>
      <c r="Q94" s="20">
        <v>184446.38399999999</v>
      </c>
      <c r="R94" s="20">
        <v>24336</v>
      </c>
      <c r="S94" s="20">
        <v>486691.47241460561</v>
      </c>
      <c r="T94" s="20">
        <v>161163.40692812431</v>
      </c>
      <c r="U94" s="20">
        <v>140698.31112001833</v>
      </c>
      <c r="V94" s="20">
        <v>32051.765003337387</v>
      </c>
      <c r="W94" s="20">
        <v>573660.00000092085</v>
      </c>
      <c r="X94" s="20">
        <v>16780.935178523465</v>
      </c>
      <c r="Y94" s="20">
        <v>28121.06797904964</v>
      </c>
      <c r="Z94" s="20">
        <v>0</v>
      </c>
      <c r="AA94" s="46">
        <f t="shared" si="18"/>
        <v>28121.06797904964</v>
      </c>
      <c r="AB94" s="20">
        <v>0</v>
      </c>
      <c r="AC94" s="20">
        <v>27331.739223486038</v>
      </c>
      <c r="AD94" s="20">
        <v>8244.0422776373798</v>
      </c>
      <c r="AE94" s="20">
        <v>25757.683908555056</v>
      </c>
      <c r="AF94" s="45">
        <f t="shared" si="19"/>
        <v>61333.46540967848</v>
      </c>
      <c r="AG94" s="20">
        <v>0</v>
      </c>
      <c r="AH94" s="22">
        <v>0</v>
      </c>
      <c r="AI94" s="20">
        <v>4250.9287895250482</v>
      </c>
      <c r="AJ94" s="20">
        <v>0</v>
      </c>
      <c r="AK94" s="20">
        <v>5625.0082275494115</v>
      </c>
      <c r="AL94" s="20">
        <v>23608.252339172752</v>
      </c>
      <c r="AM94" s="45">
        <f t="shared" si="20"/>
        <v>29233.260566722165</v>
      </c>
      <c r="AN94" s="20">
        <v>15306.848554531838</v>
      </c>
      <c r="AO94" s="20">
        <v>23754.976798549174</v>
      </c>
      <c r="AP94" s="20">
        <v>108700.8</v>
      </c>
      <c r="AQ94" s="20">
        <v>68110.020612594337</v>
      </c>
      <c r="AR94" s="20">
        <v>31957.385350865861</v>
      </c>
      <c r="AS94" s="20">
        <v>14900.018417198849</v>
      </c>
      <c r="AT94" s="20">
        <v>16894.667889643493</v>
      </c>
      <c r="AU94" s="46">
        <f t="shared" si="21"/>
        <v>31794.686306842341</v>
      </c>
      <c r="AV94" s="20">
        <v>82258.666031367044</v>
      </c>
      <c r="AW94" s="20">
        <v>0</v>
      </c>
      <c r="AX94" s="20">
        <v>0</v>
      </c>
      <c r="AY94" s="20">
        <v>118041.26169586374</v>
      </c>
      <c r="AZ94" s="45">
        <f t="shared" si="22"/>
        <v>200299.92772723077</v>
      </c>
      <c r="BA94" s="20">
        <v>23000</v>
      </c>
      <c r="BB94" s="20">
        <v>0</v>
      </c>
      <c r="BC94" s="20">
        <v>0</v>
      </c>
      <c r="BD94" s="20">
        <v>0</v>
      </c>
      <c r="BE94" s="20">
        <v>134200</v>
      </c>
      <c r="BF94" s="20">
        <v>0</v>
      </c>
      <c r="BG94" s="23">
        <f t="shared" si="23"/>
        <v>11639245.928294301</v>
      </c>
      <c r="BH94" s="24">
        <v>684692.00212450535</v>
      </c>
      <c r="BI94" s="24">
        <v>168353.69750004623</v>
      </c>
      <c r="BJ94" s="46">
        <f t="shared" si="24"/>
        <v>853045.69962455158</v>
      </c>
      <c r="BK94" s="20">
        <v>495528.93057139486</v>
      </c>
      <c r="BL94" s="20">
        <v>132868.03110660886</v>
      </c>
      <c r="BM94" s="46">
        <f t="shared" si="25"/>
        <v>628396.96167800366</v>
      </c>
      <c r="BN94" s="25">
        <v>0</v>
      </c>
      <c r="BO94" s="25"/>
      <c r="BP94" s="20">
        <v>0</v>
      </c>
      <c r="BQ94" s="20">
        <v>0</v>
      </c>
      <c r="BR94" s="46">
        <f t="shared" si="26"/>
        <v>0</v>
      </c>
      <c r="BS94" s="20">
        <v>0</v>
      </c>
      <c r="BT94" s="26">
        <v>0</v>
      </c>
      <c r="BU94" s="26">
        <v>10554.344784265897</v>
      </c>
      <c r="BV94" s="26">
        <v>231798.53450988268</v>
      </c>
      <c r="BW94" s="46">
        <f t="shared" si="27"/>
        <v>242352.87929414859</v>
      </c>
      <c r="BX94" s="27">
        <v>169819.61626407452</v>
      </c>
      <c r="BY94" s="27">
        <v>0</v>
      </c>
      <c r="BZ94" s="27">
        <v>0</v>
      </c>
      <c r="CA94" s="27">
        <v>268569.05249391845</v>
      </c>
      <c r="CB94" s="46">
        <f t="shared" si="28"/>
        <v>438388.66875799297</v>
      </c>
      <c r="CC94" s="21">
        <v>0</v>
      </c>
      <c r="CD94" s="21">
        <v>318887.68152963126</v>
      </c>
      <c r="CE94" s="46">
        <f t="shared" si="29"/>
        <v>318887.68152963126</v>
      </c>
      <c r="CF94" s="23">
        <f t="shared" si="30"/>
        <v>2481071.8908843282</v>
      </c>
      <c r="CG94" s="23">
        <f t="shared" si="31"/>
        <v>14120317.81917863</v>
      </c>
      <c r="CI94" s="51">
        <f t="shared" si="32"/>
        <v>8433322.2120000012</v>
      </c>
      <c r="CJ94" s="51">
        <f t="shared" si="33"/>
        <v>3205923.7162943045</v>
      </c>
      <c r="CK94" s="51">
        <f t="shared" si="34"/>
        <v>2481071.8908843282</v>
      </c>
      <c r="CL94" s="51">
        <f t="shared" si="35"/>
        <v>0</v>
      </c>
      <c r="CM94" s="29"/>
    </row>
    <row r="95" spans="1:91" s="28" customFormat="1">
      <c r="A95" s="31">
        <v>593</v>
      </c>
      <c r="B95" s="31" t="s">
        <v>201</v>
      </c>
      <c r="C95" s="20">
        <v>0</v>
      </c>
      <c r="D95" s="20">
        <v>0</v>
      </c>
      <c r="E95" s="20">
        <v>57896.423999999999</v>
      </c>
      <c r="F95" s="20">
        <v>530917.73499999999</v>
      </c>
      <c r="G95" s="20">
        <v>419409.85079629999</v>
      </c>
      <c r="H95" s="20">
        <v>62114.933941936986</v>
      </c>
      <c r="I95" s="20">
        <v>61979.411999999997</v>
      </c>
      <c r="J95" s="20">
        <v>714149.73600000003</v>
      </c>
      <c r="K95" s="20">
        <v>0</v>
      </c>
      <c r="L95" s="20">
        <v>0</v>
      </c>
      <c r="M95" s="20">
        <v>0</v>
      </c>
      <c r="N95" s="20">
        <v>7201660.7520000003</v>
      </c>
      <c r="O95" s="20">
        <v>763305.43200000003</v>
      </c>
      <c r="P95" s="20">
        <v>1251043.176</v>
      </c>
      <c r="Q95" s="20">
        <v>126242.89200000001</v>
      </c>
      <c r="R95" s="20">
        <v>24336</v>
      </c>
      <c r="S95" s="20">
        <v>571016.14637121942</v>
      </c>
      <c r="T95" s="20">
        <v>147363.12826756449</v>
      </c>
      <c r="U95" s="20">
        <v>0</v>
      </c>
      <c r="V95" s="20">
        <v>53459.988864955216</v>
      </c>
      <c r="W95" s="20">
        <v>1418184.0000022766</v>
      </c>
      <c r="X95" s="20">
        <v>9240.395301602377</v>
      </c>
      <c r="Y95" s="20">
        <v>28120.485924120985</v>
      </c>
      <c r="Z95" s="20">
        <v>0</v>
      </c>
      <c r="AA95" s="46">
        <f t="shared" si="18"/>
        <v>28120.485924120985</v>
      </c>
      <c r="AB95" s="20">
        <v>0</v>
      </c>
      <c r="AC95" s="20">
        <v>24176.868486775598</v>
      </c>
      <c r="AD95" s="20">
        <v>8732.9805346307003</v>
      </c>
      <c r="AE95" s="20">
        <v>0</v>
      </c>
      <c r="AF95" s="45">
        <f t="shared" si="19"/>
        <v>32909.849021406299</v>
      </c>
      <c r="AG95" s="20">
        <v>0</v>
      </c>
      <c r="AH95" s="22">
        <v>0</v>
      </c>
      <c r="AI95" s="20">
        <v>2340.767185874427</v>
      </c>
      <c r="AJ95" s="20">
        <v>0</v>
      </c>
      <c r="AK95" s="20">
        <v>4838.2863847259878</v>
      </c>
      <c r="AL95" s="20">
        <v>0</v>
      </c>
      <c r="AM95" s="45">
        <f t="shared" si="20"/>
        <v>4838.2863847259878</v>
      </c>
      <c r="AN95" s="20">
        <v>8428.6918435066873</v>
      </c>
      <c r="AO95" s="20">
        <v>29530.633250430903</v>
      </c>
      <c r="AP95" s="20">
        <v>137904</v>
      </c>
      <c r="AQ95" s="20">
        <v>67746.443990107175</v>
      </c>
      <c r="AR95" s="20">
        <v>17597.283483078238</v>
      </c>
      <c r="AS95" s="20">
        <v>19798.577816604109</v>
      </c>
      <c r="AT95" s="20">
        <v>22968.243344910356</v>
      </c>
      <c r="AU95" s="46">
        <f t="shared" si="21"/>
        <v>42766.821161514468</v>
      </c>
      <c r="AV95" s="20">
        <v>60776.369434405169</v>
      </c>
      <c r="AW95" s="20">
        <v>0</v>
      </c>
      <c r="AX95" s="20">
        <v>0</v>
      </c>
      <c r="AY95" s="20">
        <v>0</v>
      </c>
      <c r="AZ95" s="45">
        <f t="shared" si="22"/>
        <v>60776.369434405169</v>
      </c>
      <c r="BA95" s="20">
        <v>23000</v>
      </c>
      <c r="BB95" s="20">
        <v>0</v>
      </c>
      <c r="BC95" s="20">
        <v>0</v>
      </c>
      <c r="BD95" s="20">
        <v>0</v>
      </c>
      <c r="BE95" s="20">
        <v>0</v>
      </c>
      <c r="BF95" s="20">
        <v>0</v>
      </c>
      <c r="BG95" s="23">
        <f t="shared" si="23"/>
        <v>13868279.634225026</v>
      </c>
      <c r="BH95" s="24">
        <v>460707.00142951059</v>
      </c>
      <c r="BI95" s="24">
        <v>0</v>
      </c>
      <c r="BJ95" s="46">
        <f t="shared" si="24"/>
        <v>460707.00142951059</v>
      </c>
      <c r="BK95" s="20">
        <v>475207.87698348047</v>
      </c>
      <c r="BL95" s="20">
        <v>0</v>
      </c>
      <c r="BM95" s="46">
        <f t="shared" si="25"/>
        <v>475207.87698348047</v>
      </c>
      <c r="BN95" s="25">
        <v>0</v>
      </c>
      <c r="BO95" s="25"/>
      <c r="BP95" s="20">
        <v>0</v>
      </c>
      <c r="BQ95" s="20">
        <v>0</v>
      </c>
      <c r="BR95" s="46">
        <f t="shared" si="26"/>
        <v>0</v>
      </c>
      <c r="BS95" s="20">
        <v>0</v>
      </c>
      <c r="BT95" s="26">
        <v>0</v>
      </c>
      <c r="BU95" s="26">
        <v>40790.328674866345</v>
      </c>
      <c r="BV95" s="26">
        <v>0</v>
      </c>
      <c r="BW95" s="46">
        <f t="shared" si="27"/>
        <v>40790.328674866345</v>
      </c>
      <c r="BX95" s="27">
        <v>339639.23252814903</v>
      </c>
      <c r="BY95" s="27">
        <v>0</v>
      </c>
      <c r="BZ95" s="27">
        <v>0</v>
      </c>
      <c r="CA95" s="27">
        <v>0</v>
      </c>
      <c r="CB95" s="46">
        <f t="shared" si="28"/>
        <v>339639.23252814903</v>
      </c>
      <c r="CC95" s="21">
        <v>0</v>
      </c>
      <c r="CD95" s="21">
        <v>0</v>
      </c>
      <c r="CE95" s="46">
        <f t="shared" si="29"/>
        <v>0</v>
      </c>
      <c r="CF95" s="23">
        <f t="shared" si="30"/>
        <v>1316344.4396160063</v>
      </c>
      <c r="CG95" s="23">
        <f t="shared" si="31"/>
        <v>15184624.073841032</v>
      </c>
      <c r="CI95" s="51">
        <f t="shared" si="32"/>
        <v>10280621.400000002</v>
      </c>
      <c r="CJ95" s="51">
        <f t="shared" si="33"/>
        <v>3587658.2342250254</v>
      </c>
      <c r="CK95" s="51">
        <f t="shared" si="34"/>
        <v>1316344.4396160063</v>
      </c>
      <c r="CL95" s="51">
        <f t="shared" si="35"/>
        <v>0</v>
      </c>
      <c r="CM95" s="29"/>
    </row>
    <row r="96" spans="1:91" s="28" customFormat="1">
      <c r="A96" s="31">
        <v>594</v>
      </c>
      <c r="B96" s="31" t="s">
        <v>202</v>
      </c>
      <c r="C96" s="20">
        <v>0</v>
      </c>
      <c r="D96" s="20">
        <v>0</v>
      </c>
      <c r="E96" s="20">
        <v>36173.112000000001</v>
      </c>
      <c r="F96" s="20">
        <v>102951.90057314128</v>
      </c>
      <c r="G96" s="20">
        <v>480107.46084102563</v>
      </c>
      <c r="H96" s="20">
        <v>74259.879281048852</v>
      </c>
      <c r="I96" s="20">
        <v>141900.83100000001</v>
      </c>
      <c r="J96" s="20">
        <v>956044.18200000003</v>
      </c>
      <c r="K96" s="20">
        <v>0</v>
      </c>
      <c r="L96" s="20">
        <v>77531.81964354901</v>
      </c>
      <c r="M96" s="20">
        <v>0</v>
      </c>
      <c r="N96" s="20">
        <v>5502788.7549999999</v>
      </c>
      <c r="O96" s="20">
        <v>526410.81599999999</v>
      </c>
      <c r="P96" s="20">
        <v>1213637.507</v>
      </c>
      <c r="Q96" s="20">
        <v>128717.928</v>
      </c>
      <c r="R96" s="20">
        <v>24336</v>
      </c>
      <c r="S96" s="20">
        <v>464346.75159214949</v>
      </c>
      <c r="T96" s="20">
        <v>134847.91470182218</v>
      </c>
      <c r="U96" s="20">
        <v>0</v>
      </c>
      <c r="V96" s="20">
        <v>25033.466795874327</v>
      </c>
      <c r="W96" s="20">
        <v>489936.00000078644</v>
      </c>
      <c r="X96" s="20">
        <v>10097.827718193088</v>
      </c>
      <c r="Y96" s="20">
        <v>28120.485924120985</v>
      </c>
      <c r="Z96" s="20">
        <v>0</v>
      </c>
      <c r="AA96" s="46">
        <f t="shared" si="18"/>
        <v>28120.485924120985</v>
      </c>
      <c r="AB96" s="20">
        <v>0</v>
      </c>
      <c r="AC96" s="20">
        <v>28992.335226064512</v>
      </c>
      <c r="AD96" s="20">
        <v>6043.8201211674377</v>
      </c>
      <c r="AE96" s="20">
        <v>0</v>
      </c>
      <c r="AF96" s="45">
        <f t="shared" si="19"/>
        <v>35036.15534723195</v>
      </c>
      <c r="AG96" s="20">
        <v>0</v>
      </c>
      <c r="AH96" s="22">
        <v>0</v>
      </c>
      <c r="AI96" s="20">
        <v>2557.9710607468041</v>
      </c>
      <c r="AJ96" s="20">
        <v>0</v>
      </c>
      <c r="AK96" s="20">
        <v>5207.1333110352698</v>
      </c>
      <c r="AL96" s="20">
        <v>0</v>
      </c>
      <c r="AM96" s="45">
        <f t="shared" si="20"/>
        <v>5207.1333110352698</v>
      </c>
      <c r="AN96" s="20">
        <v>9210.8048787383213</v>
      </c>
      <c r="AO96" s="20">
        <v>19108.18254840326</v>
      </c>
      <c r="AP96" s="20">
        <v>126547.2</v>
      </c>
      <c r="AQ96" s="20">
        <v>73563.669949901712</v>
      </c>
      <c r="AR96" s="20">
        <v>19230.166147709595</v>
      </c>
      <c r="AS96" s="20">
        <v>13392.769371228002</v>
      </c>
      <c r="AT96" s="20">
        <v>15025.875441869075</v>
      </c>
      <c r="AU96" s="46">
        <f t="shared" si="21"/>
        <v>28418.644813097075</v>
      </c>
      <c r="AV96" s="20">
        <v>99773.852847235714</v>
      </c>
      <c r="AW96" s="20">
        <v>0</v>
      </c>
      <c r="AX96" s="20">
        <v>0</v>
      </c>
      <c r="AY96" s="20">
        <v>0</v>
      </c>
      <c r="AZ96" s="45">
        <f t="shared" si="22"/>
        <v>99773.852847235714</v>
      </c>
      <c r="BA96" s="20">
        <v>23000</v>
      </c>
      <c r="BB96" s="20">
        <v>1143940.4419733337</v>
      </c>
      <c r="BC96" s="20">
        <v>0</v>
      </c>
      <c r="BD96" s="20">
        <v>0</v>
      </c>
      <c r="BE96" s="20">
        <v>0</v>
      </c>
      <c r="BF96" s="20">
        <v>0</v>
      </c>
      <c r="BG96" s="23">
        <f t="shared" si="23"/>
        <v>12002836.86094914</v>
      </c>
      <c r="BH96" s="24">
        <v>573341.00177899853</v>
      </c>
      <c r="BI96" s="24">
        <v>0</v>
      </c>
      <c r="BJ96" s="46">
        <f t="shared" si="24"/>
        <v>573341.00177899853</v>
      </c>
      <c r="BK96" s="20">
        <v>502319.90725835983</v>
      </c>
      <c r="BL96" s="20">
        <v>0</v>
      </c>
      <c r="BM96" s="46">
        <f t="shared" si="25"/>
        <v>502319.90725835983</v>
      </c>
      <c r="BN96" s="25">
        <v>304684.2</v>
      </c>
      <c r="BO96" s="25"/>
      <c r="BP96" s="20">
        <v>0</v>
      </c>
      <c r="BQ96" s="20">
        <v>0</v>
      </c>
      <c r="BR96" s="46">
        <f t="shared" si="26"/>
        <v>0</v>
      </c>
      <c r="BS96" s="20">
        <v>0</v>
      </c>
      <c r="BT96" s="26">
        <v>0</v>
      </c>
      <c r="BU96" s="26">
        <v>13246.699450890754</v>
      </c>
      <c r="BV96" s="26">
        <v>0</v>
      </c>
      <c r="BW96" s="46">
        <f t="shared" si="27"/>
        <v>13246.699450890754</v>
      </c>
      <c r="BX96" s="27">
        <v>339639.23252814903</v>
      </c>
      <c r="BY96" s="27">
        <v>0</v>
      </c>
      <c r="BZ96" s="27">
        <v>0</v>
      </c>
      <c r="CA96" s="27">
        <v>0</v>
      </c>
      <c r="CB96" s="46">
        <f t="shared" si="28"/>
        <v>339639.23252814903</v>
      </c>
      <c r="CC96" s="21">
        <v>0</v>
      </c>
      <c r="CD96" s="21">
        <v>0</v>
      </c>
      <c r="CE96" s="46">
        <f t="shared" si="29"/>
        <v>0</v>
      </c>
      <c r="CF96" s="23">
        <f t="shared" si="30"/>
        <v>1733231.041016398</v>
      </c>
      <c r="CG96" s="23">
        <f t="shared" si="31"/>
        <v>13736067.901965538</v>
      </c>
      <c r="CI96" s="51">
        <f t="shared" si="32"/>
        <v>8620383.2189999986</v>
      </c>
      <c r="CJ96" s="51">
        <f t="shared" si="33"/>
        <v>3382453.6419491451</v>
      </c>
      <c r="CK96" s="51">
        <f t="shared" si="34"/>
        <v>1733231.041016398</v>
      </c>
      <c r="CL96" s="51">
        <f t="shared" si="35"/>
        <v>0</v>
      </c>
      <c r="CM96" s="29"/>
    </row>
    <row r="97" spans="1:91" s="28" customFormat="1">
      <c r="A97" s="31">
        <v>595</v>
      </c>
      <c r="B97" s="31" t="s">
        <v>203</v>
      </c>
      <c r="C97" s="20">
        <v>0</v>
      </c>
      <c r="D97" s="20">
        <v>0</v>
      </c>
      <c r="E97" s="20">
        <v>0</v>
      </c>
      <c r="F97" s="20">
        <v>149443.799</v>
      </c>
      <c r="G97" s="20">
        <v>300205.25042973773</v>
      </c>
      <c r="H97" s="20">
        <v>161705.80216997632</v>
      </c>
      <c r="I97" s="20">
        <v>254208.62400000001</v>
      </c>
      <c r="J97" s="20">
        <v>943996.39199999999</v>
      </c>
      <c r="K97" s="20">
        <v>14597.795317060325</v>
      </c>
      <c r="L97" s="20">
        <v>0</v>
      </c>
      <c r="M97" s="20">
        <v>0</v>
      </c>
      <c r="N97" s="20">
        <v>1951282.7879999999</v>
      </c>
      <c r="O97" s="20">
        <v>167964.82800000001</v>
      </c>
      <c r="P97" s="20">
        <v>574550.85600000003</v>
      </c>
      <c r="Q97" s="20">
        <v>107107.584</v>
      </c>
      <c r="R97" s="20">
        <v>24336</v>
      </c>
      <c r="S97" s="20">
        <v>121158.98917484013</v>
      </c>
      <c r="T97" s="20">
        <v>65193.166618065581</v>
      </c>
      <c r="U97" s="20">
        <v>0</v>
      </c>
      <c r="V97" s="20">
        <v>9903.427328046806</v>
      </c>
      <c r="W97" s="20">
        <v>153738.0000002468</v>
      </c>
      <c r="X97" s="20">
        <v>6193.5983142042633</v>
      </c>
      <c r="Y97" s="20">
        <v>28120.485924120985</v>
      </c>
      <c r="Z97" s="20">
        <v>0</v>
      </c>
      <c r="AA97" s="46">
        <f t="shared" si="18"/>
        <v>28120.485924120985</v>
      </c>
      <c r="AB97" s="20">
        <v>0</v>
      </c>
      <c r="AC97" s="20">
        <v>14414.872587752501</v>
      </c>
      <c r="AD97" s="20">
        <v>2886.0938780855736</v>
      </c>
      <c r="AE97" s="20">
        <v>0</v>
      </c>
      <c r="AF97" s="45">
        <f t="shared" si="19"/>
        <v>17300.966465838075</v>
      </c>
      <c r="AG97" s="20">
        <v>0</v>
      </c>
      <c r="AH97" s="22">
        <v>0</v>
      </c>
      <c r="AI97" s="20">
        <v>1568.9557884890974</v>
      </c>
      <c r="AJ97" s="20">
        <v>0</v>
      </c>
      <c r="AK97" s="20">
        <v>4435.0604652851716</v>
      </c>
      <c r="AL97" s="20">
        <v>0</v>
      </c>
      <c r="AM97" s="45">
        <f t="shared" si="20"/>
        <v>4435.0604652851716</v>
      </c>
      <c r="AN97" s="20">
        <v>5649.534450526975</v>
      </c>
      <c r="AO97" s="20">
        <v>12647.492206316852</v>
      </c>
      <c r="AP97" s="20">
        <v>121680</v>
      </c>
      <c r="AQ97" s="20">
        <v>64474.254387722744</v>
      </c>
      <c r="AR97" s="20">
        <v>11795.004624582223</v>
      </c>
      <c r="AS97" s="20">
        <v>8042.035258031493</v>
      </c>
      <c r="AT97" s="20">
        <v>8391.6622522698872</v>
      </c>
      <c r="AU97" s="46">
        <f t="shared" si="21"/>
        <v>16433.697510301379</v>
      </c>
      <c r="AV97" s="20">
        <v>24929.809469092823</v>
      </c>
      <c r="AW97" s="20">
        <v>0</v>
      </c>
      <c r="AX97" s="20">
        <v>0</v>
      </c>
      <c r="AY97" s="20">
        <v>0</v>
      </c>
      <c r="AZ97" s="45">
        <f t="shared" si="22"/>
        <v>24929.809469092823</v>
      </c>
      <c r="BA97" s="20">
        <v>23000</v>
      </c>
      <c r="BB97" s="20">
        <v>729655.51942400029</v>
      </c>
      <c r="BC97" s="20">
        <v>0</v>
      </c>
      <c r="BD97" s="20">
        <v>0</v>
      </c>
      <c r="BE97" s="20">
        <v>0</v>
      </c>
      <c r="BF97" s="20">
        <v>0</v>
      </c>
      <c r="BG97" s="23">
        <f t="shared" si="23"/>
        <v>6067277.6810684539</v>
      </c>
      <c r="BH97" s="24">
        <v>250108.00077605082</v>
      </c>
      <c r="BI97" s="24">
        <v>0</v>
      </c>
      <c r="BJ97" s="46">
        <f t="shared" si="24"/>
        <v>250108.00077605082</v>
      </c>
      <c r="BK97" s="20">
        <v>328999.54599328898</v>
      </c>
      <c r="BL97" s="20">
        <v>0</v>
      </c>
      <c r="BM97" s="46">
        <f t="shared" si="25"/>
        <v>328999.54599328898</v>
      </c>
      <c r="BN97" s="25">
        <v>0</v>
      </c>
      <c r="BO97" s="25">
        <v>225892.932</v>
      </c>
      <c r="BP97" s="20">
        <v>0</v>
      </c>
      <c r="BQ97" s="20">
        <v>0</v>
      </c>
      <c r="BR97" s="46">
        <f t="shared" si="26"/>
        <v>0</v>
      </c>
      <c r="BS97" s="20">
        <v>0</v>
      </c>
      <c r="BT97" s="26">
        <v>0</v>
      </c>
      <c r="BU97" s="26">
        <v>24977.847967659738</v>
      </c>
      <c r="BV97" s="26">
        <v>0</v>
      </c>
      <c r="BW97" s="46">
        <f t="shared" si="27"/>
        <v>24977.847967659738</v>
      </c>
      <c r="BX97" s="27">
        <v>206736.92414756905</v>
      </c>
      <c r="BY97" s="27">
        <v>272000</v>
      </c>
      <c r="BZ97" s="27">
        <v>0</v>
      </c>
      <c r="CA97" s="27">
        <v>0</v>
      </c>
      <c r="CB97" s="46">
        <f t="shared" si="28"/>
        <v>478736.92414756905</v>
      </c>
      <c r="CC97" s="21">
        <v>0</v>
      </c>
      <c r="CD97" s="21">
        <v>0</v>
      </c>
      <c r="CE97" s="46">
        <f t="shared" si="29"/>
        <v>0</v>
      </c>
      <c r="CF97" s="23">
        <f t="shared" si="30"/>
        <v>1308715.2508845686</v>
      </c>
      <c r="CG97" s="23">
        <f t="shared" si="31"/>
        <v>7375992.9319530223</v>
      </c>
      <c r="CI97" s="51">
        <f t="shared" si="32"/>
        <v>4145127.0720000002</v>
      </c>
      <c r="CJ97" s="51">
        <f t="shared" si="33"/>
        <v>1922150.6090684545</v>
      </c>
      <c r="CK97" s="51">
        <f t="shared" si="34"/>
        <v>1308715.2508845686</v>
      </c>
      <c r="CL97" s="51">
        <f t="shared" si="35"/>
        <v>0</v>
      </c>
      <c r="CM97" s="29"/>
    </row>
    <row r="98" spans="1:91" s="28" customFormat="1">
      <c r="A98" s="31">
        <v>596</v>
      </c>
      <c r="B98" s="31" t="s">
        <v>204</v>
      </c>
      <c r="C98" s="20">
        <v>0</v>
      </c>
      <c r="D98" s="20">
        <v>0</v>
      </c>
      <c r="E98" s="20">
        <v>115675.40399999999</v>
      </c>
      <c r="F98" s="20">
        <v>394498.71869361395</v>
      </c>
      <c r="G98" s="20">
        <v>466857.54204547324</v>
      </c>
      <c r="H98" s="20">
        <v>77438.425017952322</v>
      </c>
      <c r="I98" s="20">
        <v>245529.32399999999</v>
      </c>
      <c r="J98" s="20">
        <v>807298.65599999996</v>
      </c>
      <c r="K98" s="20">
        <v>62092.620090849909</v>
      </c>
      <c r="L98" s="20">
        <v>98928.797300787803</v>
      </c>
      <c r="M98" s="20">
        <v>39435.923999999999</v>
      </c>
      <c r="N98" s="20">
        <v>5956000.4400000004</v>
      </c>
      <c r="O98" s="20">
        <v>1205394.372</v>
      </c>
      <c r="P98" s="20">
        <v>1461302.2080000001</v>
      </c>
      <c r="Q98" s="20">
        <v>129572.68799999999</v>
      </c>
      <c r="R98" s="20">
        <v>24336</v>
      </c>
      <c r="S98" s="20">
        <v>711402.30564219109</v>
      </c>
      <c r="T98" s="20">
        <v>164693.00212254096</v>
      </c>
      <c r="U98" s="20">
        <v>0</v>
      </c>
      <c r="V98" s="20">
        <v>35363.798387869247</v>
      </c>
      <c r="W98" s="20">
        <v>1001970.0000016085</v>
      </c>
      <c r="X98" s="20">
        <v>4306.3395227717765</v>
      </c>
      <c r="Y98" s="20">
        <v>28121.06797904964</v>
      </c>
      <c r="Z98" s="20">
        <v>61381.456081849145</v>
      </c>
      <c r="AA98" s="46">
        <f t="shared" si="18"/>
        <v>89502.524060898781</v>
      </c>
      <c r="AB98" s="20">
        <v>18000</v>
      </c>
      <c r="AC98" s="20">
        <v>34697.028123799151</v>
      </c>
      <c r="AD98" s="20">
        <v>9588.6224843690125</v>
      </c>
      <c r="AE98" s="20">
        <v>20300.734856835134</v>
      </c>
      <c r="AF98" s="45">
        <f t="shared" si="19"/>
        <v>64586.385465003303</v>
      </c>
      <c r="AG98" s="20">
        <v>0</v>
      </c>
      <c r="AH98" s="22">
        <v>0</v>
      </c>
      <c r="AI98" s="20">
        <v>1090.8773831775698</v>
      </c>
      <c r="AJ98" s="20">
        <v>0</v>
      </c>
      <c r="AK98" s="20">
        <v>5254.0463016626773</v>
      </c>
      <c r="AL98" s="20">
        <v>56516.582216490278</v>
      </c>
      <c r="AM98" s="45">
        <f t="shared" si="20"/>
        <v>61770.628518152953</v>
      </c>
      <c r="AN98" s="20">
        <v>3928.0580133474073</v>
      </c>
      <c r="AO98" s="20">
        <v>27379.486770855121</v>
      </c>
      <c r="AP98" s="20">
        <v>129792</v>
      </c>
      <c r="AQ98" s="20">
        <v>76714.667344790418</v>
      </c>
      <c r="AR98" s="20">
        <v>8200.9345794392375</v>
      </c>
      <c r="AS98" s="20">
        <v>19497.128007409934</v>
      </c>
      <c r="AT98" s="20">
        <v>22594.484855355477</v>
      </c>
      <c r="AU98" s="46">
        <f t="shared" si="21"/>
        <v>42091.612862765411</v>
      </c>
      <c r="AV98" s="20">
        <v>91505.206504409784</v>
      </c>
      <c r="AW98" s="20">
        <v>0</v>
      </c>
      <c r="AX98" s="20">
        <v>0</v>
      </c>
      <c r="AY98" s="20">
        <v>27542.961062368206</v>
      </c>
      <c r="AZ98" s="45">
        <f t="shared" si="22"/>
        <v>119048.16756677799</v>
      </c>
      <c r="BA98" s="20">
        <v>0</v>
      </c>
      <c r="BB98" s="20">
        <v>0</v>
      </c>
      <c r="BC98" s="20">
        <v>140375</v>
      </c>
      <c r="BD98" s="20">
        <v>0</v>
      </c>
      <c r="BE98" s="20">
        <v>0</v>
      </c>
      <c r="BF98" s="20">
        <v>0</v>
      </c>
      <c r="BG98" s="23">
        <f t="shared" si="23"/>
        <v>13784576.90739087</v>
      </c>
      <c r="BH98" s="24">
        <v>345691.00107263174</v>
      </c>
      <c r="BI98" s="24">
        <v>357281.7169926631</v>
      </c>
      <c r="BJ98" s="46">
        <f t="shared" si="24"/>
        <v>702972.7180652949</v>
      </c>
      <c r="BK98" s="20">
        <v>644723.75903870142</v>
      </c>
      <c r="BL98" s="20">
        <v>34502.67385195633</v>
      </c>
      <c r="BM98" s="46">
        <f t="shared" si="25"/>
        <v>679226.4328906578</v>
      </c>
      <c r="BN98" s="25">
        <v>0</v>
      </c>
      <c r="BO98" s="25"/>
      <c r="BP98" s="20">
        <v>0</v>
      </c>
      <c r="BQ98" s="20">
        <v>0</v>
      </c>
      <c r="BR98" s="46">
        <f t="shared" si="26"/>
        <v>0</v>
      </c>
      <c r="BS98" s="20">
        <v>238782.62645807117</v>
      </c>
      <c r="BT98" s="26">
        <v>0</v>
      </c>
      <c r="BU98" s="26">
        <v>20862.326925756006</v>
      </c>
      <c r="BV98" s="26">
        <v>175363.67225886445</v>
      </c>
      <c r="BW98" s="46">
        <f t="shared" si="27"/>
        <v>196225.99918462045</v>
      </c>
      <c r="BX98" s="27">
        <v>140285.769957279</v>
      </c>
      <c r="BY98" s="27">
        <v>0</v>
      </c>
      <c r="BZ98" s="27">
        <v>0</v>
      </c>
      <c r="CA98" s="27">
        <v>141696.73053971483</v>
      </c>
      <c r="CB98" s="46">
        <f t="shared" si="28"/>
        <v>281982.50049699383</v>
      </c>
      <c r="CC98" s="21">
        <v>403776.79846820829</v>
      </c>
      <c r="CD98" s="21">
        <v>140450.21481620651</v>
      </c>
      <c r="CE98" s="46">
        <f t="shared" si="29"/>
        <v>544227.01328441477</v>
      </c>
      <c r="CF98" s="23">
        <f t="shared" si="30"/>
        <v>2643417.2903800532</v>
      </c>
      <c r="CG98" s="23">
        <f t="shared" si="31"/>
        <v>16427994.197770923</v>
      </c>
      <c r="CI98" s="51">
        <f t="shared" si="32"/>
        <v>9998661.6119999997</v>
      </c>
      <c r="CJ98" s="51">
        <f t="shared" si="33"/>
        <v>3785915.2953908676</v>
      </c>
      <c r="CK98" s="51">
        <f t="shared" si="34"/>
        <v>2404634.663921982</v>
      </c>
      <c r="CL98" s="51">
        <f t="shared" si="35"/>
        <v>238782.62645807117</v>
      </c>
      <c r="CM98" s="29"/>
    </row>
    <row r="99" spans="1:91" s="28" customFormat="1">
      <c r="A99" s="31">
        <v>597</v>
      </c>
      <c r="B99" s="31" t="s">
        <v>205</v>
      </c>
      <c r="C99" s="20">
        <v>0</v>
      </c>
      <c r="D99" s="20">
        <v>0</v>
      </c>
      <c r="E99" s="20">
        <v>24545.112000000001</v>
      </c>
      <c r="F99" s="20">
        <v>478193.71206557</v>
      </c>
      <c r="G99" s="20">
        <v>450110.10401281383</v>
      </c>
      <c r="H99" s="20">
        <v>105013.21739383164</v>
      </c>
      <c r="I99" s="20">
        <v>245116.731</v>
      </c>
      <c r="J99" s="20">
        <v>593394.06000000006</v>
      </c>
      <c r="K99" s="20">
        <v>0</v>
      </c>
      <c r="L99" s="20">
        <v>0</v>
      </c>
      <c r="M99" s="20">
        <v>0</v>
      </c>
      <c r="N99" s="20">
        <v>5958914.8559999997</v>
      </c>
      <c r="O99" s="20">
        <v>879766.81200000003</v>
      </c>
      <c r="P99" s="20">
        <v>1248386.8799999999</v>
      </c>
      <c r="Q99" s="20">
        <v>145598.14799999999</v>
      </c>
      <c r="R99" s="20">
        <v>24336</v>
      </c>
      <c r="S99" s="20">
        <v>366185.33745029633</v>
      </c>
      <c r="T99" s="20">
        <v>129420.13618054325</v>
      </c>
      <c r="U99" s="20">
        <v>0</v>
      </c>
      <c r="V99" s="20">
        <v>43822.465315715097</v>
      </c>
      <c r="W99" s="20">
        <v>388665.00000062393</v>
      </c>
      <c r="X99" s="20">
        <v>8731.4950776349815</v>
      </c>
      <c r="Y99" s="20">
        <v>28120.485924120985</v>
      </c>
      <c r="Z99" s="20">
        <v>0</v>
      </c>
      <c r="AA99" s="46">
        <f t="shared" si="18"/>
        <v>28120.485924120985</v>
      </c>
      <c r="AB99" s="20">
        <v>0</v>
      </c>
      <c r="AC99" s="20">
        <v>24418.978788379402</v>
      </c>
      <c r="AD99" s="20">
        <v>7069.2322990284292</v>
      </c>
      <c r="AE99" s="20">
        <v>0</v>
      </c>
      <c r="AF99" s="45">
        <f t="shared" si="19"/>
        <v>31488.211087407832</v>
      </c>
      <c r="AG99" s="20">
        <v>0</v>
      </c>
      <c r="AH99" s="22">
        <v>0</v>
      </c>
      <c r="AI99" s="20">
        <v>2211.8531182110596</v>
      </c>
      <c r="AJ99" s="20">
        <v>0</v>
      </c>
      <c r="AK99" s="20">
        <v>5620.5482284404588</v>
      </c>
      <c r="AL99" s="20">
        <v>0</v>
      </c>
      <c r="AM99" s="45">
        <f t="shared" si="20"/>
        <v>5620.5482284404588</v>
      </c>
      <c r="AN99" s="20">
        <v>7964.4949096191394</v>
      </c>
      <c r="AO99" s="20">
        <v>23685.571273969199</v>
      </c>
      <c r="AP99" s="20">
        <v>165484.79999999999</v>
      </c>
      <c r="AQ99" s="20">
        <v>102165.0309188915</v>
      </c>
      <c r="AR99" s="20">
        <v>16628.140798868251</v>
      </c>
      <c r="AS99" s="20">
        <v>17914.516509140543</v>
      </c>
      <c r="AT99" s="20">
        <v>20632.252785192333</v>
      </c>
      <c r="AU99" s="46">
        <f t="shared" si="21"/>
        <v>38546.769294332873</v>
      </c>
      <c r="AV99" s="20">
        <v>68280.907044216452</v>
      </c>
      <c r="AW99" s="20">
        <v>0</v>
      </c>
      <c r="AX99" s="20">
        <v>0</v>
      </c>
      <c r="AY99" s="20">
        <v>0</v>
      </c>
      <c r="AZ99" s="45">
        <f t="shared" si="22"/>
        <v>68280.907044216452</v>
      </c>
      <c r="BA99" s="20">
        <v>23000</v>
      </c>
      <c r="BB99" s="20">
        <v>0</v>
      </c>
      <c r="BC99" s="20">
        <v>0</v>
      </c>
      <c r="BD99" s="20">
        <v>0</v>
      </c>
      <c r="BE99" s="20">
        <v>0</v>
      </c>
      <c r="BF99" s="20">
        <v>0</v>
      </c>
      <c r="BG99" s="23">
        <f t="shared" si="23"/>
        <v>11603396.879095105</v>
      </c>
      <c r="BH99" s="24">
        <v>339465.00105331338</v>
      </c>
      <c r="BI99" s="24">
        <v>0</v>
      </c>
      <c r="BJ99" s="46">
        <f t="shared" si="24"/>
        <v>339465.00105331338</v>
      </c>
      <c r="BK99" s="20">
        <v>502319.90725835983</v>
      </c>
      <c r="BL99" s="20">
        <v>0</v>
      </c>
      <c r="BM99" s="46">
        <f t="shared" si="25"/>
        <v>502319.90725835983</v>
      </c>
      <c r="BN99" s="25">
        <v>0</v>
      </c>
      <c r="BO99" s="25">
        <v>318616.99599999998</v>
      </c>
      <c r="BP99" s="20">
        <v>0</v>
      </c>
      <c r="BQ99" s="20">
        <v>0</v>
      </c>
      <c r="BR99" s="46">
        <f t="shared" si="26"/>
        <v>0</v>
      </c>
      <c r="BS99" s="20">
        <v>0</v>
      </c>
      <c r="BT99" s="26">
        <v>0</v>
      </c>
      <c r="BU99" s="26">
        <v>12418.780735210077</v>
      </c>
      <c r="BV99" s="26">
        <v>0</v>
      </c>
      <c r="BW99" s="46">
        <f t="shared" si="27"/>
        <v>12418.780735210077</v>
      </c>
      <c r="BX99" s="27">
        <v>206736.92414756905</v>
      </c>
      <c r="BY99" s="27">
        <v>272000</v>
      </c>
      <c r="BZ99" s="27">
        <v>0</v>
      </c>
      <c r="CA99" s="27">
        <v>0</v>
      </c>
      <c r="CB99" s="46">
        <f t="shared" si="28"/>
        <v>478736.92414756905</v>
      </c>
      <c r="CC99" s="21">
        <v>0</v>
      </c>
      <c r="CD99" s="21">
        <v>0</v>
      </c>
      <c r="CE99" s="46">
        <f t="shared" si="29"/>
        <v>0</v>
      </c>
      <c r="CF99" s="23">
        <f t="shared" si="30"/>
        <v>1651557.6091944524</v>
      </c>
      <c r="CG99" s="23">
        <f t="shared" si="31"/>
        <v>13254954.488289557</v>
      </c>
      <c r="CI99" s="51">
        <f t="shared" si="32"/>
        <v>9260998.2870000005</v>
      </c>
      <c r="CJ99" s="51">
        <f t="shared" si="33"/>
        <v>2342398.5920951068</v>
      </c>
      <c r="CK99" s="51">
        <f t="shared" si="34"/>
        <v>1651557.6091944524</v>
      </c>
      <c r="CL99" s="51">
        <f t="shared" si="35"/>
        <v>0</v>
      </c>
      <c r="CM99" s="29"/>
    </row>
    <row r="100" spans="1:91" s="28" customFormat="1">
      <c r="A100" s="31">
        <v>598</v>
      </c>
      <c r="B100" s="31" t="s">
        <v>206</v>
      </c>
      <c r="C100" s="20">
        <v>0</v>
      </c>
      <c r="D100" s="20">
        <v>0</v>
      </c>
      <c r="E100" s="20">
        <v>92748.923999999999</v>
      </c>
      <c r="F100" s="20">
        <v>344030.20500000002</v>
      </c>
      <c r="G100" s="20">
        <v>371524.63841731579</v>
      </c>
      <c r="H100" s="20">
        <v>126565.93583737928</v>
      </c>
      <c r="I100" s="20">
        <v>166870.17600000001</v>
      </c>
      <c r="J100" s="20">
        <v>535752.78</v>
      </c>
      <c r="K100" s="20">
        <v>0</v>
      </c>
      <c r="L100" s="20">
        <v>0</v>
      </c>
      <c r="M100" s="20">
        <v>92938.248000000007</v>
      </c>
      <c r="N100" s="20">
        <v>5455468.8959999997</v>
      </c>
      <c r="O100" s="20">
        <v>1261404.72</v>
      </c>
      <c r="P100" s="20">
        <v>1339907.1359999999</v>
      </c>
      <c r="Q100" s="20">
        <v>146401.584</v>
      </c>
      <c r="R100" s="20">
        <v>24336</v>
      </c>
      <c r="S100" s="20">
        <v>501425.48321122408</v>
      </c>
      <c r="T100" s="20">
        <v>115910.45290443256</v>
      </c>
      <c r="U100" s="20">
        <v>0</v>
      </c>
      <c r="V100" s="20">
        <v>267123.99050712917</v>
      </c>
      <c r="W100" s="20">
        <v>1412112.0000022668</v>
      </c>
      <c r="X100" s="20">
        <v>7692.9094439008322</v>
      </c>
      <c r="Y100" s="20">
        <v>28120.485924120985</v>
      </c>
      <c r="Z100" s="20">
        <v>0</v>
      </c>
      <c r="AA100" s="46">
        <f t="shared" si="18"/>
        <v>28120.485924120985</v>
      </c>
      <c r="AB100" s="20">
        <v>0</v>
      </c>
      <c r="AC100" s="20">
        <v>23605.29148402065</v>
      </c>
      <c r="AD100" s="20">
        <v>8739.7713437556085</v>
      </c>
      <c r="AE100" s="20">
        <v>0</v>
      </c>
      <c r="AF100" s="45">
        <f t="shared" si="19"/>
        <v>32345.062827776259</v>
      </c>
      <c r="AG100" s="20">
        <v>0</v>
      </c>
      <c r="AH100" s="22">
        <v>0</v>
      </c>
      <c r="AI100" s="20">
        <v>1948.7597015534507</v>
      </c>
      <c r="AJ100" s="20">
        <v>0</v>
      </c>
      <c r="AK100" s="20">
        <v>5012.3013499601093</v>
      </c>
      <c r="AL100" s="20">
        <v>0</v>
      </c>
      <c r="AM100" s="45">
        <f t="shared" si="20"/>
        <v>5012.3013499601093</v>
      </c>
      <c r="AN100" s="20">
        <v>7017.1416878018617</v>
      </c>
      <c r="AO100" s="20">
        <v>29486.913264684081</v>
      </c>
      <c r="AP100" s="20">
        <v>97344</v>
      </c>
      <c r="AQ100" s="20">
        <v>74829.118583169504</v>
      </c>
      <c r="AR100" s="20">
        <v>14650.272404525535</v>
      </c>
      <c r="AS100" s="20">
        <v>17160.891986155122</v>
      </c>
      <c r="AT100" s="20">
        <v>19697.856561305125</v>
      </c>
      <c r="AU100" s="46">
        <f t="shared" si="21"/>
        <v>36858.748547460244</v>
      </c>
      <c r="AV100" s="20">
        <v>39763.971131742575</v>
      </c>
      <c r="AW100" s="20">
        <v>0</v>
      </c>
      <c r="AX100" s="20">
        <v>0</v>
      </c>
      <c r="AY100" s="20">
        <v>0</v>
      </c>
      <c r="AZ100" s="45">
        <f t="shared" si="22"/>
        <v>39763.971131742575</v>
      </c>
      <c r="BA100" s="20">
        <v>23000</v>
      </c>
      <c r="BB100" s="20">
        <v>0</v>
      </c>
      <c r="BC100" s="20">
        <v>0</v>
      </c>
      <c r="BD100" s="20">
        <v>0</v>
      </c>
      <c r="BE100" s="20">
        <v>0</v>
      </c>
      <c r="BF100" s="20">
        <v>149479</v>
      </c>
      <c r="BG100" s="23">
        <f t="shared" si="23"/>
        <v>12802069.854746444</v>
      </c>
      <c r="BH100" s="24">
        <v>476208.00147760817</v>
      </c>
      <c r="BI100" s="24">
        <v>0</v>
      </c>
      <c r="BJ100" s="46">
        <f t="shared" si="24"/>
        <v>476208.00147760817</v>
      </c>
      <c r="BK100" s="20">
        <v>328999.54599328898</v>
      </c>
      <c r="BL100" s="20">
        <v>0</v>
      </c>
      <c r="BM100" s="46">
        <f t="shared" si="25"/>
        <v>328999.54599328898</v>
      </c>
      <c r="BN100" s="25">
        <v>0</v>
      </c>
      <c r="BO100" s="25"/>
      <c r="BP100" s="20">
        <v>0</v>
      </c>
      <c r="BQ100" s="20">
        <v>0</v>
      </c>
      <c r="BR100" s="46">
        <f t="shared" si="26"/>
        <v>0</v>
      </c>
      <c r="BS100" s="20">
        <v>0</v>
      </c>
      <c r="BT100" s="26">
        <v>0</v>
      </c>
      <c r="BU100" s="26">
        <v>9997.118491844114</v>
      </c>
      <c r="BV100" s="26">
        <v>0</v>
      </c>
      <c r="BW100" s="46">
        <f t="shared" si="27"/>
        <v>9997.118491844114</v>
      </c>
      <c r="BX100" s="27">
        <v>273188.07833785907</v>
      </c>
      <c r="BY100" s="27">
        <v>0</v>
      </c>
      <c r="BZ100" s="27">
        <v>0</v>
      </c>
      <c r="CA100" s="27">
        <v>0</v>
      </c>
      <c r="CB100" s="46">
        <f t="shared" si="28"/>
        <v>273188.07833785907</v>
      </c>
      <c r="CC100" s="21">
        <v>0</v>
      </c>
      <c r="CD100" s="21">
        <v>0</v>
      </c>
      <c r="CE100" s="46">
        <f t="shared" si="29"/>
        <v>0</v>
      </c>
      <c r="CF100" s="23">
        <f t="shared" si="30"/>
        <v>1088392.7443006004</v>
      </c>
      <c r="CG100" s="23">
        <f t="shared" si="31"/>
        <v>13890462.599047044</v>
      </c>
      <c r="CI100" s="51">
        <f t="shared" si="32"/>
        <v>9120423.540000001</v>
      </c>
      <c r="CJ100" s="51">
        <f t="shared" si="33"/>
        <v>3681646.3147464427</v>
      </c>
      <c r="CK100" s="51">
        <f t="shared" si="34"/>
        <v>1088392.7443006004</v>
      </c>
      <c r="CL100" s="51">
        <f t="shared" si="35"/>
        <v>0</v>
      </c>
      <c r="CM100" s="29"/>
    </row>
    <row r="101" spans="1:91" s="28" customFormat="1">
      <c r="A101" s="31">
        <v>599</v>
      </c>
      <c r="B101" s="31" t="s">
        <v>207</v>
      </c>
      <c r="C101" s="20">
        <v>0</v>
      </c>
      <c r="D101" s="20">
        <v>0</v>
      </c>
      <c r="E101" s="20">
        <v>32658.648000000001</v>
      </c>
      <c r="F101" s="20">
        <v>52074.516000000003</v>
      </c>
      <c r="G101" s="20">
        <v>509302.61037399533</v>
      </c>
      <c r="H101" s="20">
        <v>469297.67873112077</v>
      </c>
      <c r="I101" s="20">
        <v>262945.17599999998</v>
      </c>
      <c r="J101" s="20">
        <v>739599.82799999998</v>
      </c>
      <c r="K101" s="20">
        <v>0</v>
      </c>
      <c r="L101" s="20">
        <v>0</v>
      </c>
      <c r="M101" s="20">
        <v>40000</v>
      </c>
      <c r="N101" s="20">
        <v>7080747.9119999995</v>
      </c>
      <c r="O101" s="20">
        <v>1079867.976</v>
      </c>
      <c r="P101" s="20">
        <v>1480126.0079999999</v>
      </c>
      <c r="Q101" s="20">
        <v>120886.152</v>
      </c>
      <c r="R101" s="20">
        <v>24336</v>
      </c>
      <c r="S101" s="20">
        <v>616754.71745481133</v>
      </c>
      <c r="T101" s="20">
        <v>163802.60414231196</v>
      </c>
      <c r="U101" s="20">
        <v>0</v>
      </c>
      <c r="V101" s="20">
        <v>73553.854869405142</v>
      </c>
      <c r="W101" s="20">
        <v>1451136.0000023295</v>
      </c>
      <c r="X101" s="20">
        <v>11044.442785712728</v>
      </c>
      <c r="Y101" s="20">
        <v>28120.485924120985</v>
      </c>
      <c r="Z101" s="20">
        <v>0</v>
      </c>
      <c r="AA101" s="46">
        <f t="shared" si="18"/>
        <v>28120.485924120985</v>
      </c>
      <c r="AB101" s="20">
        <v>16000</v>
      </c>
      <c r="AC101" s="20">
        <v>26802.216354078955</v>
      </c>
      <c r="AD101" s="20">
        <v>10838.131363351942</v>
      </c>
      <c r="AE101" s="20">
        <v>0</v>
      </c>
      <c r="AF101" s="45">
        <f t="shared" si="19"/>
        <v>37640.347717430894</v>
      </c>
      <c r="AG101" s="20">
        <v>0</v>
      </c>
      <c r="AH101" s="22">
        <v>0</v>
      </c>
      <c r="AI101" s="20">
        <v>2797.7665906328502</v>
      </c>
      <c r="AJ101" s="20">
        <v>0</v>
      </c>
      <c r="AK101" s="20">
        <v>4591.4334340439291</v>
      </c>
      <c r="AL101" s="20">
        <v>0</v>
      </c>
      <c r="AM101" s="45">
        <f t="shared" si="20"/>
        <v>4591.4334340439291</v>
      </c>
      <c r="AN101" s="20">
        <v>10074.266498952738</v>
      </c>
      <c r="AO101" s="20">
        <v>33275.422269358067</v>
      </c>
      <c r="AP101" s="20">
        <v>145080</v>
      </c>
      <c r="AQ101" s="20">
        <v>139557.23024819329</v>
      </c>
      <c r="AR101" s="20">
        <v>21032.887043168223</v>
      </c>
      <c r="AS101" s="20">
        <v>18517.416127528882</v>
      </c>
      <c r="AT101" s="20">
        <v>21379.769764302102</v>
      </c>
      <c r="AU101" s="46">
        <f t="shared" si="21"/>
        <v>39897.185891830988</v>
      </c>
      <c r="AV101" s="20">
        <v>66236.278447582983</v>
      </c>
      <c r="AW101" s="20">
        <v>8200</v>
      </c>
      <c r="AX101" s="20">
        <v>0</v>
      </c>
      <c r="AY101" s="20">
        <v>0</v>
      </c>
      <c r="AZ101" s="45">
        <f t="shared" si="22"/>
        <v>74436.278447582983</v>
      </c>
      <c r="BA101" s="20">
        <v>23000</v>
      </c>
      <c r="BB101" s="20">
        <v>0</v>
      </c>
      <c r="BC101" s="20">
        <v>0</v>
      </c>
      <c r="BD101" s="20">
        <v>0</v>
      </c>
      <c r="BE101" s="20">
        <v>134200</v>
      </c>
      <c r="BF101" s="20">
        <v>0</v>
      </c>
      <c r="BG101" s="23">
        <f t="shared" si="23"/>
        <v>14917837.428425001</v>
      </c>
      <c r="BH101" s="24">
        <v>380447.00118047488</v>
      </c>
      <c r="BI101" s="24">
        <v>0</v>
      </c>
      <c r="BJ101" s="46">
        <f t="shared" si="24"/>
        <v>380447.00118047488</v>
      </c>
      <c r="BK101" s="20">
        <v>455373.49508967577</v>
      </c>
      <c r="BL101" s="20">
        <v>0</v>
      </c>
      <c r="BM101" s="46">
        <f t="shared" si="25"/>
        <v>455373.49508967577</v>
      </c>
      <c r="BN101" s="25">
        <v>0</v>
      </c>
      <c r="BO101" s="25"/>
      <c r="BP101" s="20">
        <v>0</v>
      </c>
      <c r="BQ101" s="20">
        <v>0</v>
      </c>
      <c r="BR101" s="46">
        <f t="shared" si="26"/>
        <v>0</v>
      </c>
      <c r="BS101" s="20">
        <v>0</v>
      </c>
      <c r="BT101" s="26">
        <v>0</v>
      </c>
      <c r="BU101" s="26">
        <v>12853.438060942433</v>
      </c>
      <c r="BV101" s="26">
        <v>0</v>
      </c>
      <c r="BW101" s="46">
        <f t="shared" si="27"/>
        <v>12853.438060942433</v>
      </c>
      <c r="BX101" s="27">
        <v>273188.07833785907</v>
      </c>
      <c r="BY101" s="27">
        <v>0</v>
      </c>
      <c r="BZ101" s="27">
        <v>0</v>
      </c>
      <c r="CA101" s="27">
        <v>0</v>
      </c>
      <c r="CB101" s="46">
        <f t="shared" si="28"/>
        <v>273188.07833785907</v>
      </c>
      <c r="CC101" s="21">
        <v>0</v>
      </c>
      <c r="CD101" s="21">
        <v>0</v>
      </c>
      <c r="CE101" s="46">
        <f t="shared" si="29"/>
        <v>0</v>
      </c>
      <c r="CF101" s="23">
        <f t="shared" si="30"/>
        <v>1121862.0126689521</v>
      </c>
      <c r="CG101" s="23">
        <f t="shared" si="31"/>
        <v>16039699.441093953</v>
      </c>
      <c r="CI101" s="51">
        <f t="shared" si="32"/>
        <v>10973589.051999999</v>
      </c>
      <c r="CJ101" s="51">
        <f t="shared" si="33"/>
        <v>3944248.3764250013</v>
      </c>
      <c r="CK101" s="51">
        <f t="shared" si="34"/>
        <v>1121862.0126689521</v>
      </c>
      <c r="CL101" s="51">
        <f t="shared" si="35"/>
        <v>0</v>
      </c>
      <c r="CM101" s="29"/>
    </row>
    <row r="102" spans="1:91" s="28" customFormat="1">
      <c r="A102" s="31">
        <v>600</v>
      </c>
      <c r="B102" s="31" t="s">
        <v>208</v>
      </c>
      <c r="C102" s="20">
        <v>0</v>
      </c>
      <c r="D102" s="20">
        <v>0</v>
      </c>
      <c r="E102" s="20">
        <v>34995.347999999998</v>
      </c>
      <c r="F102" s="20">
        <v>130106.51700000001</v>
      </c>
      <c r="G102" s="20">
        <v>345167.30667011946</v>
      </c>
      <c r="H102" s="20">
        <v>47657.694349875674</v>
      </c>
      <c r="I102" s="20">
        <v>10019.111999999999</v>
      </c>
      <c r="J102" s="20">
        <v>711009.49199999997</v>
      </c>
      <c r="K102" s="20">
        <v>0</v>
      </c>
      <c r="L102" s="20">
        <v>0</v>
      </c>
      <c r="M102" s="20">
        <v>0</v>
      </c>
      <c r="N102" s="20">
        <v>4269374.9519999996</v>
      </c>
      <c r="O102" s="20">
        <v>857583.86399999994</v>
      </c>
      <c r="P102" s="20">
        <v>743411.95200000005</v>
      </c>
      <c r="Q102" s="20">
        <v>119148.792</v>
      </c>
      <c r="R102" s="20">
        <v>24336</v>
      </c>
      <c r="S102" s="20">
        <v>433105.18886177789</v>
      </c>
      <c r="T102" s="20">
        <v>97891.175118665924</v>
      </c>
      <c r="U102" s="20">
        <v>0</v>
      </c>
      <c r="V102" s="20">
        <v>48968.234767614565</v>
      </c>
      <c r="W102" s="20">
        <v>835515.00000134122</v>
      </c>
      <c r="X102" s="20">
        <v>6134.6229716074222</v>
      </c>
      <c r="Y102" s="20">
        <v>28121.06797904964</v>
      </c>
      <c r="Z102" s="20">
        <v>0</v>
      </c>
      <c r="AA102" s="46">
        <f t="shared" si="18"/>
        <v>28121.06797904964</v>
      </c>
      <c r="AB102" s="20">
        <v>0</v>
      </c>
      <c r="AC102" s="20">
        <v>16893.684641952681</v>
      </c>
      <c r="AD102" s="20">
        <v>6274.7076314142842</v>
      </c>
      <c r="AE102" s="20">
        <v>0</v>
      </c>
      <c r="AF102" s="45">
        <f t="shared" si="19"/>
        <v>23168.392273366964</v>
      </c>
      <c r="AG102" s="20">
        <v>0</v>
      </c>
      <c r="AH102" s="22">
        <v>0</v>
      </c>
      <c r="AI102" s="20">
        <v>1554.0162169425803</v>
      </c>
      <c r="AJ102" s="20">
        <v>0</v>
      </c>
      <c r="AK102" s="20">
        <v>4426.2114670530837</v>
      </c>
      <c r="AL102" s="20">
        <v>0</v>
      </c>
      <c r="AM102" s="45">
        <f t="shared" si="20"/>
        <v>4426.2114670530837</v>
      </c>
      <c r="AN102" s="20">
        <v>5595.7396752073728</v>
      </c>
      <c r="AO102" s="20">
        <v>21420.704340271634</v>
      </c>
      <c r="AP102" s="20">
        <v>107078.39999999999</v>
      </c>
      <c r="AQ102" s="20">
        <v>68837.173857568647</v>
      </c>
      <c r="AR102" s="20">
        <v>11682.692782034936</v>
      </c>
      <c r="AS102" s="20">
        <v>12337.695039048407</v>
      </c>
      <c r="AT102" s="20">
        <v>13717.720728426983</v>
      </c>
      <c r="AU102" s="46">
        <f t="shared" si="21"/>
        <v>26055.415767475388</v>
      </c>
      <c r="AV102" s="20">
        <v>32992.401404456381</v>
      </c>
      <c r="AW102" s="20">
        <v>0</v>
      </c>
      <c r="AX102" s="20">
        <v>0</v>
      </c>
      <c r="AY102" s="20">
        <v>0</v>
      </c>
      <c r="AZ102" s="45">
        <f t="shared" si="22"/>
        <v>32992.401404456381</v>
      </c>
      <c r="BA102" s="20">
        <v>23000</v>
      </c>
      <c r="BB102" s="20">
        <v>0</v>
      </c>
      <c r="BC102" s="20">
        <v>0</v>
      </c>
      <c r="BD102" s="20">
        <v>0</v>
      </c>
      <c r="BE102" s="20">
        <v>0</v>
      </c>
      <c r="BF102" s="20">
        <v>0</v>
      </c>
      <c r="BG102" s="23">
        <f t="shared" si="23"/>
        <v>9068357.4675044306</v>
      </c>
      <c r="BH102" s="24">
        <v>192165.00059626164</v>
      </c>
      <c r="BI102" s="24">
        <v>0</v>
      </c>
      <c r="BJ102" s="46">
        <f t="shared" si="24"/>
        <v>192165.00059626164</v>
      </c>
      <c r="BK102" s="20">
        <v>329000.44942444703</v>
      </c>
      <c r="BL102" s="20">
        <v>0</v>
      </c>
      <c r="BM102" s="46">
        <f t="shared" si="25"/>
        <v>329000.44942444703</v>
      </c>
      <c r="BN102" s="25">
        <v>0</v>
      </c>
      <c r="BO102" s="25"/>
      <c r="BP102" s="20">
        <v>0</v>
      </c>
      <c r="BQ102" s="20">
        <v>0</v>
      </c>
      <c r="BR102" s="46">
        <f t="shared" si="26"/>
        <v>0</v>
      </c>
      <c r="BS102" s="20">
        <v>0</v>
      </c>
      <c r="BT102" s="26">
        <v>0</v>
      </c>
      <c r="BU102" s="26">
        <v>8568.9587072949544</v>
      </c>
      <c r="BV102" s="26">
        <v>0</v>
      </c>
      <c r="BW102" s="46">
        <f t="shared" si="27"/>
        <v>8568.9587072949544</v>
      </c>
      <c r="BX102" s="27">
        <v>273188.07833785907</v>
      </c>
      <c r="BY102" s="27">
        <v>0</v>
      </c>
      <c r="BZ102" s="27">
        <v>0</v>
      </c>
      <c r="CA102" s="27">
        <v>0</v>
      </c>
      <c r="CB102" s="46">
        <f t="shared" si="28"/>
        <v>273188.07833785907</v>
      </c>
      <c r="CC102" s="21">
        <v>0</v>
      </c>
      <c r="CD102" s="21">
        <v>0</v>
      </c>
      <c r="CE102" s="46">
        <f t="shared" si="29"/>
        <v>0</v>
      </c>
      <c r="CF102" s="23">
        <f t="shared" si="30"/>
        <v>802922.48706586263</v>
      </c>
      <c r="CG102" s="23">
        <f t="shared" si="31"/>
        <v>9871279.9545702934</v>
      </c>
      <c r="CI102" s="51">
        <f t="shared" si="32"/>
        <v>6841962.5640000002</v>
      </c>
      <c r="CJ102" s="51">
        <f t="shared" si="33"/>
        <v>2226394.9035044289</v>
      </c>
      <c r="CK102" s="51">
        <f t="shared" si="34"/>
        <v>802922.48706586263</v>
      </c>
      <c r="CL102" s="51">
        <f t="shared" si="35"/>
        <v>0</v>
      </c>
      <c r="CM102" s="29"/>
    </row>
    <row r="103" spans="1:91" s="28" customFormat="1">
      <c r="A103" s="31">
        <v>601</v>
      </c>
      <c r="B103" s="31" t="s">
        <v>209</v>
      </c>
      <c r="C103" s="20">
        <v>0</v>
      </c>
      <c r="D103" s="20">
        <v>0</v>
      </c>
      <c r="E103" s="20">
        <v>100955.11199999999</v>
      </c>
      <c r="F103" s="20">
        <v>240375.21064988899</v>
      </c>
      <c r="G103" s="20">
        <v>513920.75080665376</v>
      </c>
      <c r="H103" s="20">
        <v>81415.302604680197</v>
      </c>
      <c r="I103" s="20">
        <v>0</v>
      </c>
      <c r="J103" s="20">
        <v>1278056.9639999999</v>
      </c>
      <c r="K103" s="20">
        <v>0</v>
      </c>
      <c r="L103" s="20">
        <v>0</v>
      </c>
      <c r="M103" s="20">
        <v>166555.66800000001</v>
      </c>
      <c r="N103" s="20">
        <v>6281280.4589999998</v>
      </c>
      <c r="O103" s="20">
        <v>1580980.8</v>
      </c>
      <c r="P103" s="20">
        <v>1151035.834</v>
      </c>
      <c r="Q103" s="20">
        <v>93000</v>
      </c>
      <c r="R103" s="20">
        <v>24336</v>
      </c>
      <c r="S103" s="20">
        <v>461067.28355940519</v>
      </c>
      <c r="T103" s="20">
        <v>116494.25249905138</v>
      </c>
      <c r="U103" s="20">
        <v>0</v>
      </c>
      <c r="V103" s="20">
        <v>18164.963639145913</v>
      </c>
      <c r="W103" s="20">
        <v>1264107.0000020294</v>
      </c>
      <c r="X103" s="20">
        <v>11351.237456703462</v>
      </c>
      <c r="Y103" s="20">
        <v>28120.485924120985</v>
      </c>
      <c r="Z103" s="20">
        <v>0</v>
      </c>
      <c r="AA103" s="46">
        <f t="shared" si="18"/>
        <v>28120.485924120985</v>
      </c>
      <c r="AB103" s="20">
        <v>0</v>
      </c>
      <c r="AC103" s="20">
        <v>23325.225517580115</v>
      </c>
      <c r="AD103" s="20">
        <v>10138.678023486496</v>
      </c>
      <c r="AE103" s="20">
        <v>0</v>
      </c>
      <c r="AF103" s="45">
        <f t="shared" si="19"/>
        <v>33463.903541066611</v>
      </c>
      <c r="AG103" s="20">
        <v>0</v>
      </c>
      <c r="AH103" s="22">
        <v>0</v>
      </c>
      <c r="AI103" s="20">
        <v>16708.336518846536</v>
      </c>
      <c r="AJ103" s="20">
        <v>0</v>
      </c>
      <c r="AK103" s="20">
        <v>6578.3390370865754</v>
      </c>
      <c r="AL103" s="20">
        <v>0</v>
      </c>
      <c r="AM103" s="45">
        <f t="shared" si="20"/>
        <v>6578.3390370865754</v>
      </c>
      <c r="AN103" s="20">
        <v>10354.111425128407</v>
      </c>
      <c r="AO103" s="20">
        <v>30177.413792658364</v>
      </c>
      <c r="AP103" s="20">
        <v>120057.60000000001</v>
      </c>
      <c r="AQ103" s="20">
        <v>127978.97111547974</v>
      </c>
      <c r="AR103" s="20">
        <v>21617.142653486699</v>
      </c>
      <c r="AS103" s="20">
        <v>19873.940268902646</v>
      </c>
      <c r="AT103" s="20">
        <v>23061.682967299079</v>
      </c>
      <c r="AU103" s="46">
        <f t="shared" si="21"/>
        <v>42935.623236201725</v>
      </c>
      <c r="AV103" s="20">
        <v>39914.812229070434</v>
      </c>
      <c r="AW103" s="20">
        <v>0</v>
      </c>
      <c r="AX103" s="20">
        <v>0</v>
      </c>
      <c r="AY103" s="20">
        <v>0</v>
      </c>
      <c r="AZ103" s="45">
        <f t="shared" si="22"/>
        <v>39914.812229070434</v>
      </c>
      <c r="BA103" s="20">
        <v>23000</v>
      </c>
      <c r="BB103" s="20">
        <v>0</v>
      </c>
      <c r="BC103" s="20">
        <v>0</v>
      </c>
      <c r="BD103" s="20">
        <v>0</v>
      </c>
      <c r="BE103" s="20">
        <v>134200</v>
      </c>
      <c r="BF103" s="20">
        <v>0</v>
      </c>
      <c r="BG103" s="23">
        <f t="shared" si="23"/>
        <v>14018203.577690704</v>
      </c>
      <c r="BH103" s="24">
        <v>275471.00085474877</v>
      </c>
      <c r="BI103" s="24">
        <v>0</v>
      </c>
      <c r="BJ103" s="46">
        <f t="shared" si="24"/>
        <v>275471.00085474877</v>
      </c>
      <c r="BK103" s="20">
        <v>371636.98016147915</v>
      </c>
      <c r="BL103" s="20">
        <v>0</v>
      </c>
      <c r="BM103" s="46">
        <f t="shared" si="25"/>
        <v>371636.98016147915</v>
      </c>
      <c r="BN103" s="25">
        <v>0</v>
      </c>
      <c r="BO103" s="25"/>
      <c r="BP103" s="20">
        <v>0</v>
      </c>
      <c r="BQ103" s="20">
        <v>0</v>
      </c>
      <c r="BR103" s="46">
        <f t="shared" si="26"/>
        <v>0</v>
      </c>
      <c r="BS103" s="20">
        <v>0</v>
      </c>
      <c r="BT103" s="26">
        <v>0</v>
      </c>
      <c r="BU103" s="26">
        <v>15437.333862734422</v>
      </c>
      <c r="BV103" s="26">
        <v>0</v>
      </c>
      <c r="BW103" s="46">
        <f t="shared" si="27"/>
        <v>15437.333862734422</v>
      </c>
      <c r="BX103" s="27">
        <v>206736.92414756905</v>
      </c>
      <c r="BY103" s="27">
        <v>0</v>
      </c>
      <c r="BZ103" s="27">
        <v>0</v>
      </c>
      <c r="CA103" s="27">
        <v>0</v>
      </c>
      <c r="CB103" s="46">
        <f t="shared" si="28"/>
        <v>206736.92414756905</v>
      </c>
      <c r="CC103" s="21">
        <v>0</v>
      </c>
      <c r="CD103" s="21">
        <v>0</v>
      </c>
      <c r="CE103" s="46">
        <f t="shared" si="29"/>
        <v>0</v>
      </c>
      <c r="CF103" s="23">
        <f t="shared" si="30"/>
        <v>869282.23902653134</v>
      </c>
      <c r="CG103" s="23">
        <f t="shared" si="31"/>
        <v>14887485.816717235</v>
      </c>
      <c r="CI103" s="51">
        <f t="shared" si="32"/>
        <v>10695303.325000001</v>
      </c>
      <c r="CJ103" s="51">
        <f t="shared" si="33"/>
        <v>3322900.2526907045</v>
      </c>
      <c r="CK103" s="51">
        <f t="shared" si="34"/>
        <v>869282.23902653134</v>
      </c>
      <c r="CL103" s="51">
        <f t="shared" si="35"/>
        <v>0</v>
      </c>
      <c r="CM103" s="29"/>
    </row>
    <row r="104" spans="1:91" s="28" customFormat="1">
      <c r="A104" s="31">
        <v>602</v>
      </c>
      <c r="B104" s="31" t="s">
        <v>210</v>
      </c>
      <c r="C104" s="20">
        <v>0</v>
      </c>
      <c r="D104" s="20">
        <v>0</v>
      </c>
      <c r="E104" s="20">
        <v>30480.912</v>
      </c>
      <c r="F104" s="20">
        <v>117187.276</v>
      </c>
      <c r="G104" s="20">
        <v>333911.61496863508</v>
      </c>
      <c r="H104" s="20">
        <v>93282.116725133325</v>
      </c>
      <c r="I104" s="20">
        <v>47318.328000000001</v>
      </c>
      <c r="J104" s="20">
        <v>1143344.304</v>
      </c>
      <c r="K104" s="20">
        <v>0</v>
      </c>
      <c r="L104" s="20">
        <v>0</v>
      </c>
      <c r="M104" s="20">
        <v>0</v>
      </c>
      <c r="N104" s="20">
        <v>2742588.72</v>
      </c>
      <c r="O104" s="20">
        <v>468778.94400000002</v>
      </c>
      <c r="P104" s="20">
        <v>736502.26800000004</v>
      </c>
      <c r="Q104" s="20">
        <v>107610.516</v>
      </c>
      <c r="R104" s="20">
        <v>24336</v>
      </c>
      <c r="S104" s="20">
        <v>229106.15631606063</v>
      </c>
      <c r="T104" s="20">
        <v>84297.96003136193</v>
      </c>
      <c r="U104" s="20">
        <v>0</v>
      </c>
      <c r="V104" s="20">
        <v>17931.976715823945</v>
      </c>
      <c r="W104" s="20">
        <v>499836.00000080239</v>
      </c>
      <c r="X104" s="20">
        <v>9169.6023423539482</v>
      </c>
      <c r="Y104" s="20">
        <v>28120.485924120985</v>
      </c>
      <c r="Z104" s="20">
        <v>0</v>
      </c>
      <c r="AA104" s="46">
        <f t="shared" si="18"/>
        <v>28120.485924120985</v>
      </c>
      <c r="AB104" s="20">
        <v>20000</v>
      </c>
      <c r="AC104" s="20">
        <v>15952.05088059256</v>
      </c>
      <c r="AD104" s="20">
        <v>4807.8928604343209</v>
      </c>
      <c r="AE104" s="20">
        <v>0</v>
      </c>
      <c r="AF104" s="45">
        <f t="shared" si="19"/>
        <v>20759.94374102688</v>
      </c>
      <c r="AG104" s="20">
        <v>0</v>
      </c>
      <c r="AH104" s="22">
        <v>0</v>
      </c>
      <c r="AI104" s="20">
        <v>15002.949261924765</v>
      </c>
      <c r="AJ104" s="20">
        <v>0</v>
      </c>
      <c r="AK104" s="20">
        <v>5184.2793156011958</v>
      </c>
      <c r="AL104" s="20">
        <v>0</v>
      </c>
      <c r="AM104" s="45">
        <f t="shared" si="20"/>
        <v>5184.2793156011958</v>
      </c>
      <c r="AN104" s="20">
        <v>8364.1175456850906</v>
      </c>
      <c r="AO104" s="20">
        <v>15951.275213012172</v>
      </c>
      <c r="AP104" s="20">
        <v>120057.60000000001</v>
      </c>
      <c r="AQ104" s="20">
        <v>95378.267299131214</v>
      </c>
      <c r="AR104" s="20">
        <v>17462.466331664313</v>
      </c>
      <c r="AS104" s="20">
        <v>11357.983159167357</v>
      </c>
      <c r="AT104" s="20">
        <v>12503.00563737361</v>
      </c>
      <c r="AU104" s="46">
        <f t="shared" si="21"/>
        <v>23860.988796540965</v>
      </c>
      <c r="AV104" s="20">
        <v>35437.928661440768</v>
      </c>
      <c r="AW104" s="20">
        <v>0</v>
      </c>
      <c r="AX104" s="20">
        <v>0</v>
      </c>
      <c r="AY104" s="20">
        <v>0</v>
      </c>
      <c r="AZ104" s="45">
        <f t="shared" si="22"/>
        <v>35437.928661440768</v>
      </c>
      <c r="BA104" s="20">
        <v>23000</v>
      </c>
      <c r="BB104" s="20">
        <v>0</v>
      </c>
      <c r="BC104" s="20">
        <v>0</v>
      </c>
      <c r="BD104" s="20">
        <v>0</v>
      </c>
      <c r="BE104" s="20">
        <v>0</v>
      </c>
      <c r="BF104" s="20">
        <v>0</v>
      </c>
      <c r="BG104" s="23">
        <f t="shared" si="23"/>
        <v>7114262.9971903209</v>
      </c>
      <c r="BH104" s="24">
        <v>212089.00065808307</v>
      </c>
      <c r="BI104" s="24">
        <v>0</v>
      </c>
      <c r="BJ104" s="46">
        <f t="shared" si="24"/>
        <v>212089.00065808307</v>
      </c>
      <c r="BK104" s="20">
        <v>502319.90702382487</v>
      </c>
      <c r="BL104" s="20">
        <v>0</v>
      </c>
      <c r="BM104" s="46">
        <f t="shared" si="25"/>
        <v>502319.90702382487</v>
      </c>
      <c r="BN104" s="25">
        <v>404700.03000000009</v>
      </c>
      <c r="BO104" s="25"/>
      <c r="BP104" s="20">
        <v>0</v>
      </c>
      <c r="BQ104" s="20">
        <v>0</v>
      </c>
      <c r="BR104" s="46">
        <f t="shared" si="26"/>
        <v>0</v>
      </c>
      <c r="BS104" s="20">
        <v>0</v>
      </c>
      <c r="BT104" s="26">
        <v>0</v>
      </c>
      <c r="BU104" s="26">
        <v>15870.296841188019</v>
      </c>
      <c r="BV104" s="26">
        <v>0</v>
      </c>
      <c r="BW104" s="46">
        <f t="shared" si="27"/>
        <v>15870.296841188019</v>
      </c>
      <c r="BX104" s="27">
        <v>206736.92414756905</v>
      </c>
      <c r="BY104" s="27">
        <v>0</v>
      </c>
      <c r="BZ104" s="27">
        <v>0</v>
      </c>
      <c r="CA104" s="27">
        <v>0</v>
      </c>
      <c r="CB104" s="46">
        <f t="shared" si="28"/>
        <v>206736.92414756905</v>
      </c>
      <c r="CC104" s="21">
        <v>0</v>
      </c>
      <c r="CD104" s="21">
        <v>0</v>
      </c>
      <c r="CE104" s="46">
        <f t="shared" si="29"/>
        <v>0</v>
      </c>
      <c r="CF104" s="23">
        <f t="shared" si="30"/>
        <v>1341716.1586706652</v>
      </c>
      <c r="CG104" s="23">
        <f t="shared" si="31"/>
        <v>8455979.1558609866</v>
      </c>
      <c r="CI104" s="51">
        <f t="shared" si="32"/>
        <v>5390536.6799999997</v>
      </c>
      <c r="CJ104" s="51">
        <f t="shared" si="33"/>
        <v>1723726.3171903193</v>
      </c>
      <c r="CK104" s="51">
        <f t="shared" si="34"/>
        <v>1341716.1586706652</v>
      </c>
      <c r="CL104" s="51">
        <f t="shared" si="35"/>
        <v>0</v>
      </c>
      <c r="CM104" s="29"/>
    </row>
    <row r="105" spans="1:91" s="28" customFormat="1">
      <c r="A105" s="31">
        <v>603</v>
      </c>
      <c r="B105" s="31" t="s">
        <v>211</v>
      </c>
      <c r="C105" s="20">
        <v>0</v>
      </c>
      <c r="D105" s="20">
        <v>0</v>
      </c>
      <c r="E105" s="20">
        <v>105758.34</v>
      </c>
      <c r="F105" s="20">
        <v>455124.73677831894</v>
      </c>
      <c r="G105" s="20">
        <v>316066.8373435135</v>
      </c>
      <c r="H105" s="20">
        <v>58571.285824846505</v>
      </c>
      <c r="I105" s="20">
        <v>189096.92800000001</v>
      </c>
      <c r="J105" s="20">
        <v>539370.74399999995</v>
      </c>
      <c r="K105" s="20">
        <v>0</v>
      </c>
      <c r="L105" s="20">
        <v>0</v>
      </c>
      <c r="M105" s="20">
        <v>342146.28</v>
      </c>
      <c r="N105" s="20">
        <v>3796004.7719999999</v>
      </c>
      <c r="O105" s="20">
        <v>1134871.3799999999</v>
      </c>
      <c r="P105" s="20">
        <v>1180777.314</v>
      </c>
      <c r="Q105" s="20">
        <v>189849.78</v>
      </c>
      <c r="R105" s="20">
        <v>24336</v>
      </c>
      <c r="S105" s="20">
        <v>384602.51587110688</v>
      </c>
      <c r="T105" s="20">
        <v>91404.047241064021</v>
      </c>
      <c r="U105" s="20">
        <v>0</v>
      </c>
      <c r="V105" s="20">
        <v>473402.41287660808</v>
      </c>
      <c r="W105" s="20">
        <v>647751.00000103982</v>
      </c>
      <c r="X105" s="20">
        <v>6981.5154221420908</v>
      </c>
      <c r="Y105" s="20">
        <v>28120.485924120985</v>
      </c>
      <c r="Z105" s="20">
        <v>8008.2119357764022</v>
      </c>
      <c r="AA105" s="46">
        <f t="shared" si="18"/>
        <v>36128.697859897387</v>
      </c>
      <c r="AB105" s="20">
        <v>0</v>
      </c>
      <c r="AC105" s="20">
        <v>19954.60688942056</v>
      </c>
      <c r="AD105" s="20">
        <v>6824.763170531769</v>
      </c>
      <c r="AE105" s="20">
        <v>15565.669512867134</v>
      </c>
      <c r="AF105" s="45">
        <f t="shared" si="19"/>
        <v>42345.039572819464</v>
      </c>
      <c r="AG105" s="20">
        <v>0</v>
      </c>
      <c r="AH105" s="22">
        <v>0</v>
      </c>
      <c r="AI105" s="20">
        <v>1768.550118737081</v>
      </c>
      <c r="AJ105" s="20">
        <v>0</v>
      </c>
      <c r="AK105" s="20">
        <v>5529.0952467115512</v>
      </c>
      <c r="AL105" s="20">
        <v>15253.737245366978</v>
      </c>
      <c r="AM105" s="45">
        <f t="shared" si="20"/>
        <v>20782.832492078531</v>
      </c>
      <c r="AN105" s="20">
        <v>6368.2386059523706</v>
      </c>
      <c r="AO105" s="20">
        <v>22222.801934331692</v>
      </c>
      <c r="AP105" s="20">
        <v>107078.39999999999</v>
      </c>
      <c r="AQ105" s="20">
        <v>50173.573903227851</v>
      </c>
      <c r="AR105" s="20">
        <v>13295.503278264792</v>
      </c>
      <c r="AS105" s="20">
        <v>12789.869752839662</v>
      </c>
      <c r="AT105" s="20">
        <v>14278.358462759306</v>
      </c>
      <c r="AU105" s="46">
        <f t="shared" si="21"/>
        <v>27068.228215598967</v>
      </c>
      <c r="AV105" s="20">
        <v>41893.51792310876</v>
      </c>
      <c r="AW105" s="20">
        <v>0</v>
      </c>
      <c r="AX105" s="20">
        <v>0</v>
      </c>
      <c r="AY105" s="20">
        <v>38134.343113417439</v>
      </c>
      <c r="AZ105" s="45">
        <f t="shared" si="22"/>
        <v>80027.861036526199</v>
      </c>
      <c r="BA105" s="20">
        <v>0</v>
      </c>
      <c r="BB105" s="20">
        <v>0</v>
      </c>
      <c r="BC105" s="20">
        <v>0</v>
      </c>
      <c r="BD105" s="20">
        <v>0</v>
      </c>
      <c r="BE105" s="20">
        <v>0</v>
      </c>
      <c r="BF105" s="20">
        <v>354893.34600000002</v>
      </c>
      <c r="BG105" s="23">
        <f t="shared" si="23"/>
        <v>10698268.962376073</v>
      </c>
      <c r="BH105" s="24">
        <v>249688.00077474763</v>
      </c>
      <c r="BI105" s="24">
        <v>236082.52339172747</v>
      </c>
      <c r="BJ105" s="46">
        <f t="shared" si="24"/>
        <v>485770.52416647511</v>
      </c>
      <c r="BK105" s="20">
        <v>351026.52627332503</v>
      </c>
      <c r="BL105" s="20">
        <v>99149.292881827103</v>
      </c>
      <c r="BM105" s="46">
        <f t="shared" si="25"/>
        <v>450175.81915515213</v>
      </c>
      <c r="BN105" s="25">
        <v>0</v>
      </c>
      <c r="BO105" s="25"/>
      <c r="BP105" s="20">
        <v>0</v>
      </c>
      <c r="BQ105" s="20">
        <v>0</v>
      </c>
      <c r="BR105" s="46">
        <f t="shared" si="26"/>
        <v>0</v>
      </c>
      <c r="BS105" s="20">
        <v>84382.122684092261</v>
      </c>
      <c r="BT105" s="26">
        <v>0</v>
      </c>
      <c r="BU105" s="26">
        <v>14755.023736872326</v>
      </c>
      <c r="BV105" s="26">
        <v>152537.37402755325</v>
      </c>
      <c r="BW105" s="46">
        <f t="shared" si="27"/>
        <v>167292.39776442558</v>
      </c>
      <c r="BX105" s="27">
        <v>169819.61626407452</v>
      </c>
      <c r="BY105" s="27">
        <v>0</v>
      </c>
      <c r="BZ105" s="27">
        <v>0</v>
      </c>
      <c r="CA105" s="27">
        <v>99149.292881827103</v>
      </c>
      <c r="CB105" s="46">
        <f t="shared" si="28"/>
        <v>268968.90914590162</v>
      </c>
      <c r="CC105" s="21">
        <v>403776.79846820829</v>
      </c>
      <c r="CD105" s="21">
        <v>114403.03091413583</v>
      </c>
      <c r="CE105" s="46">
        <f t="shared" si="29"/>
        <v>518179.82938234415</v>
      </c>
      <c r="CF105" s="23">
        <f t="shared" si="30"/>
        <v>1974769.6022983908</v>
      </c>
      <c r="CG105" s="23">
        <f t="shared" si="31"/>
        <v>12673038.564674463</v>
      </c>
      <c r="CI105" s="51">
        <f t="shared" si="32"/>
        <v>7503531.5980000002</v>
      </c>
      <c r="CJ105" s="51">
        <f t="shared" si="33"/>
        <v>3194737.3643760737</v>
      </c>
      <c r="CK105" s="51">
        <f t="shared" si="34"/>
        <v>1890387.4796142986</v>
      </c>
      <c r="CL105" s="51">
        <f t="shared" si="35"/>
        <v>84382.122684092261</v>
      </c>
      <c r="CM105" s="29"/>
    </row>
    <row r="106" spans="1:91" s="28" customFormat="1">
      <c r="A106" s="31">
        <v>604</v>
      </c>
      <c r="B106" s="31" t="s">
        <v>212</v>
      </c>
      <c r="C106" s="20">
        <v>0</v>
      </c>
      <c r="D106" s="20">
        <v>0</v>
      </c>
      <c r="E106" s="20">
        <v>2000.64</v>
      </c>
      <c r="F106" s="20">
        <v>0</v>
      </c>
      <c r="G106" s="20">
        <v>455411.30784112145</v>
      </c>
      <c r="H106" s="20">
        <v>38763.642378045253</v>
      </c>
      <c r="I106" s="20">
        <v>22288.86</v>
      </c>
      <c r="J106" s="20">
        <v>1124983.7279999999</v>
      </c>
      <c r="K106" s="20">
        <v>13088.604261606772</v>
      </c>
      <c r="L106" s="20">
        <v>53331.322323388864</v>
      </c>
      <c r="M106" s="20">
        <v>76995.851999999999</v>
      </c>
      <c r="N106" s="20">
        <v>1736453.5319999999</v>
      </c>
      <c r="O106" s="20">
        <v>230445.6</v>
      </c>
      <c r="P106" s="20">
        <v>1300786.74</v>
      </c>
      <c r="Q106" s="20">
        <v>93000</v>
      </c>
      <c r="R106" s="20">
        <v>24336</v>
      </c>
      <c r="S106" s="20">
        <v>136725.48811998457</v>
      </c>
      <c r="T106" s="20">
        <v>116927.27080932153</v>
      </c>
      <c r="U106" s="20">
        <v>0</v>
      </c>
      <c r="V106" s="20">
        <v>606819.92465443397</v>
      </c>
      <c r="W106" s="20">
        <v>156228.00000025079</v>
      </c>
      <c r="X106" s="20">
        <v>10256.239485220671</v>
      </c>
      <c r="Y106" s="20">
        <v>28121.06797904964</v>
      </c>
      <c r="Z106" s="20">
        <v>55085.922124736418</v>
      </c>
      <c r="AA106" s="46">
        <f t="shared" si="18"/>
        <v>83206.990103786055</v>
      </c>
      <c r="AB106" s="20">
        <v>0</v>
      </c>
      <c r="AC106" s="20">
        <v>24462.431951771574</v>
      </c>
      <c r="AD106" s="20">
        <v>3178.0986704565844</v>
      </c>
      <c r="AE106" s="20">
        <v>30519.677167435442</v>
      </c>
      <c r="AF106" s="45">
        <f t="shared" si="19"/>
        <v>58160.207789663604</v>
      </c>
      <c r="AG106" s="20">
        <v>0</v>
      </c>
      <c r="AH106" s="22">
        <v>0</v>
      </c>
      <c r="AI106" s="20">
        <v>2598.0997623890653</v>
      </c>
      <c r="AJ106" s="20">
        <v>0</v>
      </c>
      <c r="AK106" s="20">
        <v>5541.7322441868464</v>
      </c>
      <c r="AL106" s="20">
        <v>62955.339571127326</v>
      </c>
      <c r="AM106" s="45">
        <f t="shared" si="20"/>
        <v>68497.071815314179</v>
      </c>
      <c r="AN106" s="20">
        <v>9355.3012909674926</v>
      </c>
      <c r="AO106" s="20">
        <v>12510.290783082104</v>
      </c>
      <c r="AP106" s="20">
        <v>116812.8</v>
      </c>
      <c r="AQ106" s="20">
        <v>56839.145315492424</v>
      </c>
      <c r="AR106" s="20">
        <v>19531.843368267062</v>
      </c>
      <c r="AS106" s="20">
        <v>8192.7601626285777</v>
      </c>
      <c r="AT106" s="20">
        <v>8578.5414970473266</v>
      </c>
      <c r="AU106" s="46">
        <f t="shared" si="21"/>
        <v>16771.301659675904</v>
      </c>
      <c r="AV106" s="20">
        <v>96726.041942314929</v>
      </c>
      <c r="AW106" s="20">
        <v>0</v>
      </c>
      <c r="AX106" s="20">
        <v>0</v>
      </c>
      <c r="AY106" s="20">
        <v>76333.349229991887</v>
      </c>
      <c r="AZ106" s="45">
        <f t="shared" si="22"/>
        <v>173059.39117230682</v>
      </c>
      <c r="BA106" s="20">
        <v>23000</v>
      </c>
      <c r="BB106" s="20">
        <v>447669.04868977785</v>
      </c>
      <c r="BC106" s="20">
        <v>0</v>
      </c>
      <c r="BD106" s="20">
        <v>0</v>
      </c>
      <c r="BE106" s="20">
        <v>0</v>
      </c>
      <c r="BF106" s="20">
        <v>0</v>
      </c>
      <c r="BG106" s="23">
        <f t="shared" si="23"/>
        <v>7286854.2436240967</v>
      </c>
      <c r="BH106" s="24">
        <v>363705.0011285267</v>
      </c>
      <c r="BI106" s="24">
        <v>157388.3489278183</v>
      </c>
      <c r="BJ106" s="46">
        <f t="shared" si="24"/>
        <v>521093.35005634499</v>
      </c>
      <c r="BK106" s="20">
        <v>359347.34095683257</v>
      </c>
      <c r="BL106" s="20">
        <v>254497.74715802688</v>
      </c>
      <c r="BM106" s="46">
        <f t="shared" si="25"/>
        <v>613845.08811485942</v>
      </c>
      <c r="BN106" s="25">
        <v>0</v>
      </c>
      <c r="BO106" s="25"/>
      <c r="BP106" s="20">
        <v>0</v>
      </c>
      <c r="BQ106" s="20">
        <v>0</v>
      </c>
      <c r="BR106" s="46">
        <f t="shared" si="26"/>
        <v>0</v>
      </c>
      <c r="BS106" s="20">
        <v>0</v>
      </c>
      <c r="BT106" s="26">
        <v>0</v>
      </c>
      <c r="BU106" s="26">
        <v>15797.322734670151</v>
      </c>
      <c r="BV106" s="26">
        <v>589888.38401448447</v>
      </c>
      <c r="BW106" s="46">
        <f t="shared" si="27"/>
        <v>605685.7067491546</v>
      </c>
      <c r="BX106" s="27">
        <v>140285.769957279</v>
      </c>
      <c r="BY106" s="27">
        <v>0</v>
      </c>
      <c r="BZ106" s="27">
        <v>0</v>
      </c>
      <c r="CA106" s="27">
        <v>175922.4008975582</v>
      </c>
      <c r="CB106" s="46">
        <f t="shared" si="28"/>
        <v>316208.17085483717</v>
      </c>
      <c r="CC106" s="21">
        <v>0</v>
      </c>
      <c r="CD106" s="21">
        <v>123392.68905086507</v>
      </c>
      <c r="CE106" s="46">
        <f t="shared" si="29"/>
        <v>123392.68905086507</v>
      </c>
      <c r="CF106" s="23">
        <f t="shared" si="30"/>
        <v>2180225.004826061</v>
      </c>
      <c r="CG106" s="23">
        <f t="shared" si="31"/>
        <v>9467079.2484501582</v>
      </c>
      <c r="CI106" s="51">
        <f t="shared" si="32"/>
        <v>4726103.1119999997</v>
      </c>
      <c r="CJ106" s="51">
        <f t="shared" si="33"/>
        <v>2560751.131624097</v>
      </c>
      <c r="CK106" s="51">
        <f t="shared" si="34"/>
        <v>2180225.004826061</v>
      </c>
      <c r="CL106" s="51">
        <f t="shared" si="35"/>
        <v>0</v>
      </c>
      <c r="CM106" s="29"/>
    </row>
    <row r="107" spans="1:91" s="28" customFormat="1">
      <c r="A107" s="31">
        <v>605</v>
      </c>
      <c r="B107" s="31" t="s">
        <v>213</v>
      </c>
      <c r="C107" s="20">
        <v>0</v>
      </c>
      <c r="D107" s="20">
        <v>0</v>
      </c>
      <c r="E107" s="20">
        <v>47428.32</v>
      </c>
      <c r="F107" s="20">
        <v>862312.77500000002</v>
      </c>
      <c r="G107" s="20">
        <v>370728.93678904354</v>
      </c>
      <c r="H107" s="20">
        <v>45226.168788094605</v>
      </c>
      <c r="I107" s="20">
        <v>139912.24799999999</v>
      </c>
      <c r="J107" s="20">
        <v>867843</v>
      </c>
      <c r="K107" s="20">
        <v>0</v>
      </c>
      <c r="L107" s="20">
        <v>0</v>
      </c>
      <c r="M107" s="20">
        <v>0</v>
      </c>
      <c r="N107" s="20">
        <v>5461866.1440000003</v>
      </c>
      <c r="O107" s="20">
        <v>684073.82400000002</v>
      </c>
      <c r="P107" s="20">
        <v>1145269.848</v>
      </c>
      <c r="Q107" s="20">
        <v>122032.164</v>
      </c>
      <c r="R107" s="20">
        <v>24336</v>
      </c>
      <c r="S107" s="20">
        <v>408626.78630466049</v>
      </c>
      <c r="T107" s="20">
        <v>122970.5398979789</v>
      </c>
      <c r="U107" s="20">
        <v>0</v>
      </c>
      <c r="V107" s="20">
        <v>28720.371203895629</v>
      </c>
      <c r="W107" s="20">
        <v>1001985.0000016084</v>
      </c>
      <c r="X107" s="20">
        <v>9949.3593384606338</v>
      </c>
      <c r="Y107" s="20">
        <v>28120.485924120985</v>
      </c>
      <c r="Z107" s="20">
        <v>0</v>
      </c>
      <c r="AA107" s="46">
        <f t="shared" si="18"/>
        <v>28120.485924120985</v>
      </c>
      <c r="AB107" s="20">
        <v>0</v>
      </c>
      <c r="AC107" s="20">
        <v>18323.630842531413</v>
      </c>
      <c r="AD107" s="20">
        <v>5649.9531919228175</v>
      </c>
      <c r="AE107" s="20">
        <v>16323.157297815384</v>
      </c>
      <c r="AF107" s="45">
        <f t="shared" si="19"/>
        <v>40296.741332269616</v>
      </c>
      <c r="AG107" s="20">
        <v>0</v>
      </c>
      <c r="AH107" s="22">
        <v>0</v>
      </c>
      <c r="AI107" s="20">
        <v>14047.738729094142</v>
      </c>
      <c r="AJ107" s="20">
        <v>0</v>
      </c>
      <c r="AK107" s="20">
        <v>5442.7742639573371</v>
      </c>
      <c r="AL107" s="20">
        <v>62955.339571127326</v>
      </c>
      <c r="AM107" s="45">
        <f t="shared" si="20"/>
        <v>68398.11383508466</v>
      </c>
      <c r="AN107" s="20">
        <v>9075.3783974650978</v>
      </c>
      <c r="AO107" s="20">
        <v>21874.984991262911</v>
      </c>
      <c r="AP107" s="20">
        <v>155750.39999999999</v>
      </c>
      <c r="AQ107" s="20">
        <v>62171.602445304081</v>
      </c>
      <c r="AR107" s="20">
        <v>18947.424979052856</v>
      </c>
      <c r="AS107" s="20">
        <v>13242.044466630918</v>
      </c>
      <c r="AT107" s="20">
        <v>14838.996197091634</v>
      </c>
      <c r="AU107" s="46">
        <f t="shared" si="21"/>
        <v>28081.040663722553</v>
      </c>
      <c r="AV107" s="20">
        <v>57869.665016097184</v>
      </c>
      <c r="AW107" s="20">
        <v>0</v>
      </c>
      <c r="AX107" s="20">
        <v>0</v>
      </c>
      <c r="AY107" s="20">
        <v>15738.834892781832</v>
      </c>
      <c r="AZ107" s="45">
        <f t="shared" si="22"/>
        <v>73608.499908879021</v>
      </c>
      <c r="BA107" s="20">
        <v>0</v>
      </c>
      <c r="BB107" s="20">
        <v>0</v>
      </c>
      <c r="BC107" s="20">
        <v>0</v>
      </c>
      <c r="BD107" s="20">
        <v>0</v>
      </c>
      <c r="BE107" s="20">
        <v>0</v>
      </c>
      <c r="BF107" s="20">
        <v>0</v>
      </c>
      <c r="BG107" s="23">
        <f t="shared" si="23"/>
        <v>11863653.896529999</v>
      </c>
      <c r="BH107" s="24">
        <v>298210.00092530472</v>
      </c>
      <c r="BI107" s="24">
        <v>188551.2428024681</v>
      </c>
      <c r="BJ107" s="46">
        <f t="shared" si="24"/>
        <v>486761.24372777285</v>
      </c>
      <c r="BK107" s="20">
        <v>495528.93057139486</v>
      </c>
      <c r="BL107" s="20">
        <v>78694.174463909148</v>
      </c>
      <c r="BM107" s="46">
        <f t="shared" si="25"/>
        <v>574223.10503530398</v>
      </c>
      <c r="BN107" s="25">
        <v>0</v>
      </c>
      <c r="BO107" s="25"/>
      <c r="BP107" s="20">
        <v>0</v>
      </c>
      <c r="BQ107" s="20">
        <v>0</v>
      </c>
      <c r="BR107" s="46">
        <f t="shared" si="26"/>
        <v>0</v>
      </c>
      <c r="BS107" s="20">
        <v>103211.45241262625</v>
      </c>
      <c r="BT107" s="26">
        <v>0</v>
      </c>
      <c r="BU107" s="26">
        <v>15763.187636057552</v>
      </c>
      <c r="BV107" s="26">
        <v>55085.922124736411</v>
      </c>
      <c r="BW107" s="46">
        <f t="shared" si="27"/>
        <v>70849.109760793959</v>
      </c>
      <c r="BX107" s="27">
        <v>206736.92414756905</v>
      </c>
      <c r="BY107" s="27">
        <v>0</v>
      </c>
      <c r="BZ107" s="27">
        <v>0</v>
      </c>
      <c r="CA107" s="27">
        <v>383070.35905395</v>
      </c>
      <c r="CB107" s="46">
        <f t="shared" si="28"/>
        <v>589807.28320151905</v>
      </c>
      <c r="CC107" s="21">
        <v>0</v>
      </c>
      <c r="CD107" s="21">
        <v>15738.83489278183</v>
      </c>
      <c r="CE107" s="46">
        <f t="shared" si="29"/>
        <v>15738.83489278183</v>
      </c>
      <c r="CF107" s="23">
        <f t="shared" si="30"/>
        <v>1840591.029030798</v>
      </c>
      <c r="CG107" s="23">
        <f t="shared" si="31"/>
        <v>13704244.925560797</v>
      </c>
      <c r="CI107" s="51">
        <f t="shared" si="32"/>
        <v>8601083.6280000005</v>
      </c>
      <c r="CJ107" s="51">
        <f t="shared" si="33"/>
        <v>3262570.2685299981</v>
      </c>
      <c r="CK107" s="51">
        <f t="shared" si="34"/>
        <v>1737379.5766181718</v>
      </c>
      <c r="CL107" s="51">
        <f t="shared" si="35"/>
        <v>103211.45241262625</v>
      </c>
      <c r="CM107" s="29"/>
    </row>
    <row r="108" spans="1:91" s="28" customFormat="1">
      <c r="A108" s="31">
        <v>606</v>
      </c>
      <c r="B108" s="31" t="s">
        <v>214</v>
      </c>
      <c r="C108" s="20">
        <v>0</v>
      </c>
      <c r="D108" s="20">
        <v>0</v>
      </c>
      <c r="E108" s="20">
        <v>15567.288</v>
      </c>
      <c r="F108" s="20">
        <v>172529.59899999999</v>
      </c>
      <c r="G108" s="20">
        <v>310592.49132959801</v>
      </c>
      <c r="H108" s="20">
        <v>55346.081238331259</v>
      </c>
      <c r="I108" s="20">
        <v>69562.789999999994</v>
      </c>
      <c r="J108" s="20">
        <v>703744.45200000005</v>
      </c>
      <c r="K108" s="20">
        <v>17893.554923231095</v>
      </c>
      <c r="L108" s="20">
        <v>14662.085593439237</v>
      </c>
      <c r="M108" s="20">
        <v>0</v>
      </c>
      <c r="N108" s="20">
        <v>2650882.2000000002</v>
      </c>
      <c r="O108" s="20">
        <v>639432.85199999996</v>
      </c>
      <c r="P108" s="20">
        <v>1132435.9739999999</v>
      </c>
      <c r="Q108" s="20">
        <v>107610.516</v>
      </c>
      <c r="R108" s="20">
        <v>24336</v>
      </c>
      <c r="S108" s="20">
        <v>263635.55700495257</v>
      </c>
      <c r="T108" s="20">
        <v>79610.934132463299</v>
      </c>
      <c r="U108" s="20">
        <v>131170.9935340567</v>
      </c>
      <c r="V108" s="20">
        <v>24150.627686378928</v>
      </c>
      <c r="W108" s="20">
        <v>210558.00000033801</v>
      </c>
      <c r="X108" s="20">
        <v>5449.4987305179257</v>
      </c>
      <c r="Y108" s="20">
        <v>28120.485924120985</v>
      </c>
      <c r="Z108" s="20">
        <v>7919.0530099922817</v>
      </c>
      <c r="AA108" s="46">
        <f t="shared" si="18"/>
        <v>36039.538934113269</v>
      </c>
      <c r="AB108" s="20">
        <v>0</v>
      </c>
      <c r="AC108" s="20">
        <v>23059.628054630772</v>
      </c>
      <c r="AD108" s="20">
        <v>4291.7913669413711</v>
      </c>
      <c r="AE108" s="20">
        <v>27225.985341385156</v>
      </c>
      <c r="AF108" s="45">
        <f t="shared" si="19"/>
        <v>54577.404762957303</v>
      </c>
      <c r="AG108" s="20">
        <v>0</v>
      </c>
      <c r="AH108" s="22">
        <v>0</v>
      </c>
      <c r="AI108" s="20">
        <v>1380.4612672413145</v>
      </c>
      <c r="AJ108" s="20">
        <v>0</v>
      </c>
      <c r="AK108" s="20">
        <v>5807.7971910306051</v>
      </c>
      <c r="AL108" s="20">
        <v>11017.184424947282</v>
      </c>
      <c r="AM108" s="45">
        <f t="shared" si="20"/>
        <v>16824.981615977886</v>
      </c>
      <c r="AN108" s="20">
        <v>4970.798759350846</v>
      </c>
      <c r="AO108" s="20">
        <v>15803.798161859604</v>
      </c>
      <c r="AP108" s="20">
        <v>82742.399999999994</v>
      </c>
      <c r="AQ108" s="20">
        <v>42174.888208510369</v>
      </c>
      <c r="AR108" s="20">
        <v>10377.951469778522</v>
      </c>
      <c r="AS108" s="20">
        <v>10227.546374689222</v>
      </c>
      <c r="AT108" s="20">
        <v>11101.411301542794</v>
      </c>
      <c r="AU108" s="46">
        <f t="shared" si="21"/>
        <v>21328.957676232014</v>
      </c>
      <c r="AV108" s="20">
        <v>80023.059182347977</v>
      </c>
      <c r="AW108" s="20">
        <v>0</v>
      </c>
      <c r="AX108" s="20">
        <v>7200</v>
      </c>
      <c r="AY108" s="20">
        <v>55872.863869375506</v>
      </c>
      <c r="AZ108" s="45">
        <f t="shared" si="22"/>
        <v>143095.92305172348</v>
      </c>
      <c r="BA108" s="20">
        <v>23000</v>
      </c>
      <c r="BB108" s="20">
        <v>551872.49806577794</v>
      </c>
      <c r="BC108" s="20">
        <v>0</v>
      </c>
      <c r="BD108" s="20">
        <v>0</v>
      </c>
      <c r="BE108" s="20">
        <v>0</v>
      </c>
      <c r="BF108" s="20">
        <v>0</v>
      </c>
      <c r="BG108" s="23">
        <f t="shared" si="23"/>
        <v>7633361.0971468296</v>
      </c>
      <c r="BH108" s="24">
        <v>217502.00067487889</v>
      </c>
      <c r="BI108" s="24">
        <v>81841.941442465526</v>
      </c>
      <c r="BJ108" s="46">
        <f t="shared" si="24"/>
        <v>299343.94211734441</v>
      </c>
      <c r="BK108" s="20">
        <v>248001.10025369766</v>
      </c>
      <c r="BL108" s="20">
        <v>64686.611409333331</v>
      </c>
      <c r="BM108" s="46">
        <f t="shared" si="25"/>
        <v>312687.71166303102</v>
      </c>
      <c r="BN108" s="25">
        <v>45879</v>
      </c>
      <c r="BO108" s="25"/>
      <c r="BP108" s="20">
        <v>0</v>
      </c>
      <c r="BQ108" s="20">
        <v>0</v>
      </c>
      <c r="BR108" s="46">
        <f t="shared" si="26"/>
        <v>0</v>
      </c>
      <c r="BS108" s="20">
        <v>0</v>
      </c>
      <c r="BT108" s="26">
        <v>0</v>
      </c>
      <c r="BU108" s="26">
        <v>15094.9886065919</v>
      </c>
      <c r="BV108" s="26">
        <v>236082.52339172747</v>
      </c>
      <c r="BW108" s="46">
        <f t="shared" si="27"/>
        <v>251177.51199831939</v>
      </c>
      <c r="BX108" s="27">
        <v>140285.769957279</v>
      </c>
      <c r="BY108" s="27">
        <v>0</v>
      </c>
      <c r="BZ108" s="27">
        <v>0</v>
      </c>
      <c r="CA108" s="27">
        <v>481608.34771912399</v>
      </c>
      <c r="CB108" s="46">
        <f t="shared" si="28"/>
        <v>621894.11767640302</v>
      </c>
      <c r="CC108" s="21">
        <v>403776.79846820829</v>
      </c>
      <c r="CD108" s="21">
        <v>395044.75580882397</v>
      </c>
      <c r="CE108" s="46">
        <f t="shared" si="29"/>
        <v>798821.55427703226</v>
      </c>
      <c r="CF108" s="23">
        <f t="shared" si="30"/>
        <v>2329803.8377321302</v>
      </c>
      <c r="CG108" s="23">
        <f t="shared" si="31"/>
        <v>9963164.9348789603</v>
      </c>
      <c r="CI108" s="51">
        <f t="shared" si="32"/>
        <v>5410747.1840000004</v>
      </c>
      <c r="CJ108" s="51">
        <f t="shared" si="33"/>
        <v>2222613.9131468297</v>
      </c>
      <c r="CK108" s="51">
        <f t="shared" si="34"/>
        <v>2329803.8377321302</v>
      </c>
      <c r="CL108" s="51">
        <f t="shared" si="35"/>
        <v>0</v>
      </c>
      <c r="CM108" s="29"/>
    </row>
    <row r="109" spans="1:91" s="28" customFormat="1">
      <c r="A109" s="31">
        <v>607</v>
      </c>
      <c r="B109" s="31" t="s">
        <v>215</v>
      </c>
      <c r="C109" s="20">
        <v>0</v>
      </c>
      <c r="D109" s="20">
        <v>0</v>
      </c>
      <c r="E109" s="20">
        <v>111230.052</v>
      </c>
      <c r="F109" s="20">
        <v>0</v>
      </c>
      <c r="G109" s="20">
        <v>459160.31787039293</v>
      </c>
      <c r="H109" s="20">
        <v>45943.105311709449</v>
      </c>
      <c r="I109" s="20">
        <v>121218.82799999999</v>
      </c>
      <c r="J109" s="20">
        <v>865039.26</v>
      </c>
      <c r="K109" s="20">
        <v>15168.935476084236</v>
      </c>
      <c r="L109" s="20">
        <v>72311.472685005807</v>
      </c>
      <c r="M109" s="20">
        <v>302917.82400000002</v>
      </c>
      <c r="N109" s="20">
        <v>6795134.3159999996</v>
      </c>
      <c r="O109" s="20">
        <v>1256909.1839999999</v>
      </c>
      <c r="P109" s="20">
        <v>1185866.6040000001</v>
      </c>
      <c r="Q109" s="20">
        <v>143436.084</v>
      </c>
      <c r="R109" s="20">
        <v>24336</v>
      </c>
      <c r="S109" s="20">
        <v>542734.30594075937</v>
      </c>
      <c r="T109" s="20">
        <v>146849.30535672285</v>
      </c>
      <c r="U109" s="20">
        <v>0</v>
      </c>
      <c r="V109" s="20">
        <v>9924.4261494620896</v>
      </c>
      <c r="W109" s="20">
        <v>549255.00000088173</v>
      </c>
      <c r="X109" s="20">
        <v>9064.822439000578</v>
      </c>
      <c r="Y109" s="20">
        <v>28120.485924120985</v>
      </c>
      <c r="Z109" s="20">
        <v>38481.451312851575</v>
      </c>
      <c r="AA109" s="46">
        <f t="shared" si="18"/>
        <v>66601.937236972561</v>
      </c>
      <c r="AB109" s="20">
        <v>0</v>
      </c>
      <c r="AC109" s="20">
        <v>22019.552334238859</v>
      </c>
      <c r="AD109" s="20">
        <v>9615.7857208686419</v>
      </c>
      <c r="AE109" s="20">
        <v>22283.053704723618</v>
      </c>
      <c r="AF109" s="45">
        <f t="shared" si="19"/>
        <v>53918.391759831124</v>
      </c>
      <c r="AG109" s="20">
        <v>0</v>
      </c>
      <c r="AH109" s="22">
        <v>0</v>
      </c>
      <c r="AI109" s="20">
        <v>2296.2912536124095</v>
      </c>
      <c r="AJ109" s="20">
        <v>0</v>
      </c>
      <c r="AK109" s="20">
        <v>9787.6453959097871</v>
      </c>
      <c r="AL109" s="20">
        <v>19384.029322008057</v>
      </c>
      <c r="AM109" s="45">
        <f t="shared" si="20"/>
        <v>29171.674717917842</v>
      </c>
      <c r="AN109" s="20">
        <v>8268.5418167327989</v>
      </c>
      <c r="AO109" s="20">
        <v>25873.814184292973</v>
      </c>
      <c r="AP109" s="20">
        <v>107078.39999999999</v>
      </c>
      <c r="AQ109" s="20">
        <v>100347.1478064557</v>
      </c>
      <c r="AR109" s="20">
        <v>17262.924904868531</v>
      </c>
      <c r="AS109" s="20">
        <v>12337.695039048407</v>
      </c>
      <c r="AT109" s="20">
        <v>13717.720728426983</v>
      </c>
      <c r="AU109" s="46">
        <f t="shared" si="21"/>
        <v>26055.415767475388</v>
      </c>
      <c r="AV109" s="20">
        <v>76120.675801784542</v>
      </c>
      <c r="AW109" s="20">
        <v>0</v>
      </c>
      <c r="AX109" s="20">
        <v>0</v>
      </c>
      <c r="AY109" s="20">
        <v>29076.043983012089</v>
      </c>
      <c r="AZ109" s="45">
        <f t="shared" si="22"/>
        <v>105196.71978479663</v>
      </c>
      <c r="BA109" s="20">
        <v>0</v>
      </c>
      <c r="BB109" s="20">
        <v>0</v>
      </c>
      <c r="BC109" s="20">
        <v>0</v>
      </c>
      <c r="BD109" s="20">
        <v>0</v>
      </c>
      <c r="BE109" s="20">
        <v>0</v>
      </c>
      <c r="BF109" s="20">
        <v>0</v>
      </c>
      <c r="BG109" s="23">
        <f t="shared" si="23"/>
        <v>13198571.102462975</v>
      </c>
      <c r="BH109" s="24">
        <v>366107.00113597984</v>
      </c>
      <c r="BI109" s="24">
        <v>142685.19783491333</v>
      </c>
      <c r="BJ109" s="46">
        <f t="shared" si="24"/>
        <v>508792.19897089317</v>
      </c>
      <c r="BK109" s="20">
        <v>432830.62704632425</v>
      </c>
      <c r="BL109" s="20">
        <v>135690.56607929029</v>
      </c>
      <c r="BM109" s="46">
        <f t="shared" si="25"/>
        <v>568521.19312561455</v>
      </c>
      <c r="BN109" s="25">
        <v>0</v>
      </c>
      <c r="BO109" s="25"/>
      <c r="BP109" s="20">
        <v>0</v>
      </c>
      <c r="BQ109" s="20">
        <v>0</v>
      </c>
      <c r="BR109" s="46">
        <f t="shared" si="26"/>
        <v>0</v>
      </c>
      <c r="BS109" s="20">
        <v>178042.85314021949</v>
      </c>
      <c r="BT109" s="26">
        <v>0</v>
      </c>
      <c r="BU109" s="26">
        <v>10513.099814148052</v>
      </c>
      <c r="BV109" s="26">
        <v>210182.06477794473</v>
      </c>
      <c r="BW109" s="46">
        <f t="shared" si="27"/>
        <v>220695.1645920928</v>
      </c>
      <c r="BX109" s="27">
        <v>169819.61626407452</v>
      </c>
      <c r="BY109" s="27">
        <v>0</v>
      </c>
      <c r="BZ109" s="27">
        <v>0</v>
      </c>
      <c r="CA109" s="27">
        <v>380679.71187567787</v>
      </c>
      <c r="CB109" s="46">
        <f t="shared" si="28"/>
        <v>550499.32813975238</v>
      </c>
      <c r="CC109" s="21">
        <v>403776.79846820829</v>
      </c>
      <c r="CD109" s="21">
        <v>135690.56607929029</v>
      </c>
      <c r="CE109" s="46">
        <f t="shared" si="29"/>
        <v>539467.36454749852</v>
      </c>
      <c r="CF109" s="23">
        <f t="shared" si="30"/>
        <v>2566018.1025160709</v>
      </c>
      <c r="CG109" s="23">
        <f t="shared" si="31"/>
        <v>15764589.204979047</v>
      </c>
      <c r="CI109" s="51">
        <f t="shared" si="32"/>
        <v>10801936.500000002</v>
      </c>
      <c r="CJ109" s="51">
        <f t="shared" si="33"/>
        <v>2396634.6024629758</v>
      </c>
      <c r="CK109" s="51">
        <f t="shared" si="34"/>
        <v>2387975.2493758518</v>
      </c>
      <c r="CL109" s="51">
        <f t="shared" si="35"/>
        <v>178042.85314021949</v>
      </c>
      <c r="CM109" s="29"/>
    </row>
    <row r="110" spans="1:91" s="28" customFormat="1">
      <c r="A110" s="31">
        <v>608</v>
      </c>
      <c r="B110" s="31" t="s">
        <v>216</v>
      </c>
      <c r="C110" s="20">
        <v>0</v>
      </c>
      <c r="D110" s="20">
        <v>0</v>
      </c>
      <c r="E110" s="20">
        <v>20433.011999999999</v>
      </c>
      <c r="F110" s="20">
        <v>276956.522847399</v>
      </c>
      <c r="G110" s="20">
        <v>243301.80352140657</v>
      </c>
      <c r="H110" s="20">
        <v>58793.435170191959</v>
      </c>
      <c r="I110" s="20">
        <v>117516.45600000001</v>
      </c>
      <c r="J110" s="20">
        <v>644036.90399999998</v>
      </c>
      <c r="K110" s="20">
        <v>0</v>
      </c>
      <c r="L110" s="20">
        <v>0</v>
      </c>
      <c r="M110" s="20">
        <v>210062.304</v>
      </c>
      <c r="N110" s="20">
        <v>3799464.804</v>
      </c>
      <c r="O110" s="20">
        <v>2553083.9279999998</v>
      </c>
      <c r="P110" s="20">
        <v>1462141.4110000001</v>
      </c>
      <c r="Q110" s="20">
        <v>139568.592</v>
      </c>
      <c r="R110" s="20">
        <v>24336</v>
      </c>
      <c r="S110" s="20">
        <v>254737.02654369379</v>
      </c>
      <c r="T110" s="20">
        <v>66158.4712806756</v>
      </c>
      <c r="U110" s="20">
        <v>131633.60201035615</v>
      </c>
      <c r="V110" s="20">
        <v>25211.568139789262</v>
      </c>
      <c r="W110" s="20">
        <v>1262454.0000020266</v>
      </c>
      <c r="X110" s="20">
        <v>5752.9233170977404</v>
      </c>
      <c r="Y110" s="20">
        <v>28121.06797904964</v>
      </c>
      <c r="Z110" s="20">
        <v>0</v>
      </c>
      <c r="AA110" s="46">
        <f t="shared" si="18"/>
        <v>28121.06797904964</v>
      </c>
      <c r="AB110" s="20">
        <v>0</v>
      </c>
      <c r="AC110" s="20">
        <v>29145.62602221674</v>
      </c>
      <c r="AD110" s="20">
        <v>8033.5271947652545</v>
      </c>
      <c r="AE110" s="20">
        <v>0</v>
      </c>
      <c r="AF110" s="45">
        <f t="shared" si="19"/>
        <v>37179.153216981998</v>
      </c>
      <c r="AG110" s="20">
        <v>0</v>
      </c>
      <c r="AH110" s="22">
        <v>0</v>
      </c>
      <c r="AI110" s="20">
        <v>1457.3244632920703</v>
      </c>
      <c r="AJ110" s="20">
        <v>0</v>
      </c>
      <c r="AK110" s="20">
        <v>4397.8754727142386</v>
      </c>
      <c r="AL110" s="20">
        <v>0</v>
      </c>
      <c r="AM110" s="45">
        <f t="shared" si="20"/>
        <v>4397.8754727142386</v>
      </c>
      <c r="AN110" s="20">
        <v>5247.5696392266436</v>
      </c>
      <c r="AO110" s="20">
        <v>26028.71014308534</v>
      </c>
      <c r="AP110" s="20">
        <v>111945.60000000001</v>
      </c>
      <c r="AQ110" s="20">
        <v>43265.618075971841</v>
      </c>
      <c r="AR110" s="20">
        <v>10955.789137053956</v>
      </c>
      <c r="AS110" s="20">
        <v>13543.494275825087</v>
      </c>
      <c r="AT110" s="20">
        <v>15212.754686646518</v>
      </c>
      <c r="AU110" s="46">
        <f t="shared" si="21"/>
        <v>28756.248962471604</v>
      </c>
      <c r="AV110" s="20">
        <v>21382.228734891742</v>
      </c>
      <c r="AW110" s="20">
        <v>0</v>
      </c>
      <c r="AX110" s="20">
        <v>0</v>
      </c>
      <c r="AY110" s="20">
        <v>0</v>
      </c>
      <c r="AZ110" s="45">
        <f t="shared" si="22"/>
        <v>21382.228734891742</v>
      </c>
      <c r="BA110" s="20">
        <v>23000</v>
      </c>
      <c r="BB110" s="20">
        <v>0</v>
      </c>
      <c r="BC110" s="20">
        <v>0</v>
      </c>
      <c r="BD110" s="20">
        <v>0</v>
      </c>
      <c r="BE110" s="20">
        <v>134200</v>
      </c>
      <c r="BF110" s="20">
        <v>0</v>
      </c>
      <c r="BG110" s="23">
        <f t="shared" si="23"/>
        <v>11771579.949657377</v>
      </c>
      <c r="BH110" s="24">
        <v>149778.00046474059</v>
      </c>
      <c r="BI110" s="24">
        <v>0</v>
      </c>
      <c r="BJ110" s="46">
        <f t="shared" si="24"/>
        <v>149778.00046474059</v>
      </c>
      <c r="BK110" s="20">
        <v>328999.54599328898</v>
      </c>
      <c r="BL110" s="20">
        <v>0</v>
      </c>
      <c r="BM110" s="46">
        <f t="shared" si="25"/>
        <v>328999.54599328898</v>
      </c>
      <c r="BN110" s="25">
        <v>0</v>
      </c>
      <c r="BO110" s="25"/>
      <c r="BP110" s="20">
        <v>0</v>
      </c>
      <c r="BQ110" s="20">
        <v>0</v>
      </c>
      <c r="BR110" s="46">
        <f t="shared" si="26"/>
        <v>0</v>
      </c>
      <c r="BS110" s="20">
        <v>0</v>
      </c>
      <c r="BT110" s="26">
        <v>0</v>
      </c>
      <c r="BU110" s="26">
        <v>21065.011927626623</v>
      </c>
      <c r="BV110" s="26">
        <v>0</v>
      </c>
      <c r="BW110" s="46">
        <f t="shared" si="27"/>
        <v>21065.011927626623</v>
      </c>
      <c r="BX110" s="27">
        <v>206736.92414756905</v>
      </c>
      <c r="BY110" s="27">
        <v>0</v>
      </c>
      <c r="BZ110" s="27">
        <v>0</v>
      </c>
      <c r="CA110" s="27">
        <v>0</v>
      </c>
      <c r="CB110" s="46">
        <f t="shared" si="28"/>
        <v>206736.92414756905</v>
      </c>
      <c r="CC110" s="21">
        <v>0</v>
      </c>
      <c r="CD110" s="21">
        <v>0</v>
      </c>
      <c r="CE110" s="46">
        <f t="shared" si="29"/>
        <v>0</v>
      </c>
      <c r="CF110" s="23">
        <f t="shared" si="30"/>
        <v>706579.48253322521</v>
      </c>
      <c r="CG110" s="23">
        <f t="shared" si="31"/>
        <v>12478159.432190603</v>
      </c>
      <c r="CI110" s="51">
        <f t="shared" si="32"/>
        <v>9062155.9989999998</v>
      </c>
      <c r="CJ110" s="51">
        <f t="shared" si="33"/>
        <v>2709423.9506573756</v>
      </c>
      <c r="CK110" s="51">
        <f t="shared" si="34"/>
        <v>706579.48253322521</v>
      </c>
      <c r="CL110" s="51">
        <f t="shared" si="35"/>
        <v>0</v>
      </c>
      <c r="CM110" s="29"/>
    </row>
    <row r="111" spans="1:91" s="28" customFormat="1">
      <c r="A111" s="31">
        <v>609</v>
      </c>
      <c r="B111" s="31" t="s">
        <v>217</v>
      </c>
      <c r="C111" s="20">
        <v>0</v>
      </c>
      <c r="D111" s="20">
        <v>0</v>
      </c>
      <c r="E111" s="20">
        <v>208888.34400000001</v>
      </c>
      <c r="F111" s="20">
        <v>1041885.02143648</v>
      </c>
      <c r="G111" s="20">
        <v>902503.02881382301</v>
      </c>
      <c r="H111" s="20">
        <v>201854.88784945948</v>
      </c>
      <c r="I111" s="20">
        <v>339895.99200000003</v>
      </c>
      <c r="J111" s="20">
        <v>1165466.04</v>
      </c>
      <c r="K111" s="20">
        <v>0</v>
      </c>
      <c r="L111" s="20">
        <v>0</v>
      </c>
      <c r="M111" s="20">
        <v>267255.39600000001</v>
      </c>
      <c r="N111" s="20">
        <v>7078209.9840000002</v>
      </c>
      <c r="O111" s="20">
        <v>3396335.8679999998</v>
      </c>
      <c r="P111" s="20">
        <v>2006782.38</v>
      </c>
      <c r="Q111" s="20">
        <v>138242.76</v>
      </c>
      <c r="R111" s="20">
        <v>24336</v>
      </c>
      <c r="S111" s="20">
        <v>509377.91583554167</v>
      </c>
      <c r="T111" s="20">
        <v>132101.73670316741</v>
      </c>
      <c r="U111" s="20">
        <v>131633.99399641852</v>
      </c>
      <c r="V111" s="20">
        <v>17706.989343517325</v>
      </c>
      <c r="W111" s="20">
        <v>1470456.0000023604</v>
      </c>
      <c r="X111" s="20">
        <v>11571.604420850952</v>
      </c>
      <c r="Y111" s="20">
        <v>28120.485924120985</v>
      </c>
      <c r="Z111" s="20">
        <v>0</v>
      </c>
      <c r="AA111" s="46">
        <f t="shared" si="18"/>
        <v>28120.485924120985</v>
      </c>
      <c r="AB111" s="20">
        <v>0</v>
      </c>
      <c r="AC111" s="20">
        <v>30424.870287692287</v>
      </c>
      <c r="AD111" s="20">
        <v>13676.689577563171</v>
      </c>
      <c r="AE111" s="20">
        <v>0</v>
      </c>
      <c r="AF111" s="45">
        <f t="shared" si="19"/>
        <v>44101.559865255462</v>
      </c>
      <c r="AG111" s="20">
        <v>0</v>
      </c>
      <c r="AH111" s="22">
        <v>0</v>
      </c>
      <c r="AI111" s="20">
        <v>15611.421893476896</v>
      </c>
      <c r="AJ111" s="20">
        <v>0</v>
      </c>
      <c r="AK111" s="20">
        <v>5125.7293272987054</v>
      </c>
      <c r="AL111" s="20">
        <v>0</v>
      </c>
      <c r="AM111" s="45">
        <f t="shared" si="20"/>
        <v>5125.7293272987054</v>
      </c>
      <c r="AN111" s="20">
        <v>10555.120708028478</v>
      </c>
      <c r="AO111" s="20">
        <v>41016.266719235166</v>
      </c>
      <c r="AP111" s="20">
        <v>141148.79999999999</v>
      </c>
      <c r="AQ111" s="20">
        <v>124827.97372059104</v>
      </c>
      <c r="AR111" s="20">
        <v>22036.806511128838</v>
      </c>
      <c r="AS111" s="20">
        <v>18592.778579827427</v>
      </c>
      <c r="AT111" s="20">
        <v>21473.209386690822</v>
      </c>
      <c r="AU111" s="46">
        <f t="shared" si="21"/>
        <v>40065.987966518253</v>
      </c>
      <c r="AV111" s="20">
        <v>39241.769460835814</v>
      </c>
      <c r="AW111" s="20">
        <v>0</v>
      </c>
      <c r="AX111" s="20">
        <v>0</v>
      </c>
      <c r="AY111" s="20">
        <v>0</v>
      </c>
      <c r="AZ111" s="45">
        <f t="shared" si="22"/>
        <v>39241.769460835814</v>
      </c>
      <c r="BA111" s="20">
        <v>0</v>
      </c>
      <c r="BB111" s="20">
        <v>0</v>
      </c>
      <c r="BC111" s="20">
        <v>0</v>
      </c>
      <c r="BD111" s="20">
        <v>0</v>
      </c>
      <c r="BE111" s="20">
        <v>293240</v>
      </c>
      <c r="BF111" s="20">
        <v>0</v>
      </c>
      <c r="BG111" s="23">
        <f t="shared" si="23"/>
        <v>19849595.864498116</v>
      </c>
      <c r="BH111" s="24">
        <v>355747.00110383419</v>
      </c>
      <c r="BI111" s="24">
        <v>0</v>
      </c>
      <c r="BJ111" s="46">
        <f t="shared" si="24"/>
        <v>355747.00110383419</v>
      </c>
      <c r="BK111" s="20">
        <v>356129.16289221606</v>
      </c>
      <c r="BL111" s="20">
        <v>0</v>
      </c>
      <c r="BM111" s="46">
        <f t="shared" si="25"/>
        <v>356129.16289221606</v>
      </c>
      <c r="BN111" s="25">
        <v>0</v>
      </c>
      <c r="BO111" s="25"/>
      <c r="BP111" s="20">
        <v>0</v>
      </c>
      <c r="BQ111" s="20">
        <v>0</v>
      </c>
      <c r="BR111" s="46">
        <f t="shared" si="26"/>
        <v>0</v>
      </c>
      <c r="BS111" s="20">
        <v>96408.597801026859</v>
      </c>
      <c r="BT111" s="26">
        <v>700000</v>
      </c>
      <c r="BU111" s="26">
        <v>65695.396784288067</v>
      </c>
      <c r="BV111" s="26">
        <v>0</v>
      </c>
      <c r="BW111" s="46">
        <f t="shared" si="27"/>
        <v>65695.396784288067</v>
      </c>
      <c r="BX111" s="27">
        <v>273188.07833785907</v>
      </c>
      <c r="BY111" s="27">
        <v>0</v>
      </c>
      <c r="BZ111" s="27">
        <v>0</v>
      </c>
      <c r="CA111" s="27">
        <v>0</v>
      </c>
      <c r="CB111" s="46">
        <f t="shared" si="28"/>
        <v>273188.07833785907</v>
      </c>
      <c r="CC111" s="21">
        <v>0</v>
      </c>
      <c r="CD111" s="21">
        <v>0</v>
      </c>
      <c r="CE111" s="46">
        <f t="shared" si="29"/>
        <v>0</v>
      </c>
      <c r="CF111" s="23">
        <f t="shared" si="30"/>
        <v>1847168.2369192243</v>
      </c>
      <c r="CG111" s="23">
        <f t="shared" si="31"/>
        <v>21696764.10141734</v>
      </c>
      <c r="CI111" s="51">
        <f t="shared" si="32"/>
        <v>14557673.220000001</v>
      </c>
      <c r="CJ111" s="51">
        <f t="shared" si="33"/>
        <v>5291922.644498108</v>
      </c>
      <c r="CK111" s="51">
        <f t="shared" si="34"/>
        <v>1750759.6391181974</v>
      </c>
      <c r="CL111" s="51">
        <f t="shared" si="35"/>
        <v>96408.597801026859</v>
      </c>
      <c r="CM111" s="29"/>
    </row>
    <row r="112" spans="1:91" s="28" customFormat="1">
      <c r="A112" s="31">
        <v>610</v>
      </c>
      <c r="B112" s="31" t="s">
        <v>218</v>
      </c>
      <c r="C112" s="20">
        <v>0</v>
      </c>
      <c r="D112" s="20">
        <v>0</v>
      </c>
      <c r="E112" s="20">
        <v>56853.228000000003</v>
      </c>
      <c r="F112" s="20">
        <v>292461.848</v>
      </c>
      <c r="G112" s="20">
        <v>418576.29464114981</v>
      </c>
      <c r="H112" s="20">
        <v>33884.434938457998</v>
      </c>
      <c r="I112" s="20">
        <v>0</v>
      </c>
      <c r="J112" s="20">
        <v>702034.34400000004</v>
      </c>
      <c r="K112" s="20">
        <v>0</v>
      </c>
      <c r="L112" s="20">
        <v>0</v>
      </c>
      <c r="M112" s="20">
        <v>0</v>
      </c>
      <c r="N112" s="20">
        <v>2506340.7239999999</v>
      </c>
      <c r="O112" s="20">
        <v>341634.516</v>
      </c>
      <c r="P112" s="20">
        <v>551298.33600000001</v>
      </c>
      <c r="Q112" s="20">
        <v>93000</v>
      </c>
      <c r="R112" s="20">
        <v>24336</v>
      </c>
      <c r="S112" s="20">
        <v>236516.68949074476</v>
      </c>
      <c r="T112" s="20">
        <v>80191.089853420795</v>
      </c>
      <c r="U112" s="20">
        <v>0</v>
      </c>
      <c r="V112" s="20">
        <v>17706.989343517325</v>
      </c>
      <c r="W112" s="20">
        <v>215118.00000034532</v>
      </c>
      <c r="X112" s="20">
        <v>6937.8662128296364</v>
      </c>
      <c r="Y112" s="20">
        <v>28120.485924120985</v>
      </c>
      <c r="Z112" s="20">
        <v>0</v>
      </c>
      <c r="AA112" s="46">
        <f t="shared" si="18"/>
        <v>28120.485924120985</v>
      </c>
      <c r="AB112" s="20">
        <v>0</v>
      </c>
      <c r="AC112" s="20">
        <v>13259.093792958052</v>
      </c>
      <c r="AD112" s="20">
        <v>3972.6233380707304</v>
      </c>
      <c r="AE112" s="20">
        <v>0</v>
      </c>
      <c r="AF112" s="45">
        <f t="shared" si="19"/>
        <v>17231.717131028781</v>
      </c>
      <c r="AG112" s="20">
        <v>0</v>
      </c>
      <c r="AH112" s="22">
        <v>0</v>
      </c>
      <c r="AI112" s="20">
        <v>10979.394964390669</v>
      </c>
      <c r="AJ112" s="20">
        <v>0</v>
      </c>
      <c r="AK112" s="20">
        <v>5923.8221678503542</v>
      </c>
      <c r="AL112" s="20">
        <v>0</v>
      </c>
      <c r="AM112" s="45">
        <f t="shared" si="20"/>
        <v>5923.8221678503542</v>
      </c>
      <c r="AN112" s="20">
        <v>6328.4236713636328</v>
      </c>
      <c r="AO112" s="20">
        <v>14360.175534239324</v>
      </c>
      <c r="AP112" s="20">
        <v>58406.400000000001</v>
      </c>
      <c r="AQ112" s="20">
        <v>75017.976439850347</v>
      </c>
      <c r="AR112" s="20">
        <v>13212.378316072938</v>
      </c>
      <c r="AS112" s="20">
        <v>11357.983159167357</v>
      </c>
      <c r="AT112" s="20">
        <v>12503.00563737361</v>
      </c>
      <c r="AU112" s="46">
        <f t="shared" si="21"/>
        <v>23860.988796540965</v>
      </c>
      <c r="AV112" s="20">
        <v>28008.872978200921</v>
      </c>
      <c r="AW112" s="20">
        <v>0</v>
      </c>
      <c r="AX112" s="20">
        <v>0</v>
      </c>
      <c r="AY112" s="20">
        <v>0</v>
      </c>
      <c r="AZ112" s="45">
        <f t="shared" si="22"/>
        <v>28008.872978200921</v>
      </c>
      <c r="BA112" s="20">
        <v>23000</v>
      </c>
      <c r="BB112" s="20">
        <v>0</v>
      </c>
      <c r="BC112" s="20">
        <v>0</v>
      </c>
      <c r="BD112" s="20">
        <v>0</v>
      </c>
      <c r="BE112" s="20">
        <v>0</v>
      </c>
      <c r="BF112" s="20">
        <v>0</v>
      </c>
      <c r="BG112" s="23">
        <f t="shared" si="23"/>
        <v>5881340.9964041254</v>
      </c>
      <c r="BH112" s="24">
        <v>160998.00049955474</v>
      </c>
      <c r="BI112" s="24">
        <v>0</v>
      </c>
      <c r="BJ112" s="46">
        <f t="shared" si="24"/>
        <v>160998.00049955474</v>
      </c>
      <c r="BK112" s="20">
        <v>328999.51985054614</v>
      </c>
      <c r="BL112" s="20">
        <v>0</v>
      </c>
      <c r="BM112" s="46">
        <f t="shared" si="25"/>
        <v>328999.51985054614</v>
      </c>
      <c r="BN112" s="25">
        <v>0</v>
      </c>
      <c r="BO112" s="25"/>
      <c r="BP112" s="20">
        <v>0</v>
      </c>
      <c r="BQ112" s="20">
        <v>0</v>
      </c>
      <c r="BR112" s="46">
        <f t="shared" si="26"/>
        <v>0</v>
      </c>
      <c r="BS112" s="20">
        <v>0</v>
      </c>
      <c r="BT112" s="26">
        <v>0</v>
      </c>
      <c r="BU112" s="26">
        <v>20237.828473120237</v>
      </c>
      <c r="BV112" s="26">
        <v>0</v>
      </c>
      <c r="BW112" s="46">
        <f t="shared" si="27"/>
        <v>20237.828473120237</v>
      </c>
      <c r="BX112" s="27">
        <v>206736.92414756905</v>
      </c>
      <c r="BY112" s="27">
        <v>0</v>
      </c>
      <c r="BZ112" s="27">
        <v>375000.13512499997</v>
      </c>
      <c r="CA112" s="27">
        <v>0</v>
      </c>
      <c r="CB112" s="46">
        <f t="shared" si="28"/>
        <v>581737.05927256902</v>
      </c>
      <c r="CC112" s="21">
        <v>0</v>
      </c>
      <c r="CD112" s="21">
        <v>0</v>
      </c>
      <c r="CE112" s="46">
        <f t="shared" si="29"/>
        <v>0</v>
      </c>
      <c r="CF112" s="23">
        <f t="shared" si="30"/>
        <v>1091972.4080957901</v>
      </c>
      <c r="CG112" s="23">
        <f t="shared" si="31"/>
        <v>6973313.4044999154</v>
      </c>
      <c r="CI112" s="51">
        <f t="shared" si="32"/>
        <v>4277050.32</v>
      </c>
      <c r="CJ112" s="51">
        <f t="shared" si="33"/>
        <v>1604290.6764041246</v>
      </c>
      <c r="CK112" s="51">
        <f t="shared" si="34"/>
        <v>1091972.4080957901</v>
      </c>
      <c r="CL112" s="51">
        <f t="shared" si="35"/>
        <v>0</v>
      </c>
      <c r="CM112" s="29"/>
    </row>
    <row r="113" spans="1:91" s="28" customFormat="1">
      <c r="A113" s="31">
        <v>611</v>
      </c>
      <c r="B113" s="31" t="s">
        <v>219</v>
      </c>
      <c r="C113" s="20">
        <v>0</v>
      </c>
      <c r="D113" s="20">
        <v>0</v>
      </c>
      <c r="E113" s="20">
        <v>32956.26</v>
      </c>
      <c r="F113" s="20">
        <v>0</v>
      </c>
      <c r="G113" s="20">
        <v>422276.90564204921</v>
      </c>
      <c r="H113" s="20">
        <v>161687.75529162248</v>
      </c>
      <c r="I113" s="20">
        <v>411505.00799999997</v>
      </c>
      <c r="J113" s="20">
        <v>973817.29200000002</v>
      </c>
      <c r="K113" s="20">
        <v>47068.078912141842</v>
      </c>
      <c r="L113" s="20">
        <v>93644.001614361376</v>
      </c>
      <c r="M113" s="20">
        <v>109367.67600000001</v>
      </c>
      <c r="N113" s="20">
        <v>5905483.7759999996</v>
      </c>
      <c r="O113" s="20">
        <v>805359.68400000001</v>
      </c>
      <c r="P113" s="20">
        <v>1478989.2720000001</v>
      </c>
      <c r="Q113" s="20">
        <v>93000</v>
      </c>
      <c r="R113" s="20">
        <v>24336</v>
      </c>
      <c r="S113" s="20">
        <v>716112.5946218695</v>
      </c>
      <c r="T113" s="20">
        <v>143642.71156951174</v>
      </c>
      <c r="U113" s="20">
        <v>0</v>
      </c>
      <c r="V113" s="20">
        <v>550849.06608780834</v>
      </c>
      <c r="W113" s="20">
        <v>389100.00000062463</v>
      </c>
      <c r="X113" s="20">
        <v>17683.902607727628</v>
      </c>
      <c r="Y113" s="20">
        <v>28120.485924120985</v>
      </c>
      <c r="Z113" s="20">
        <v>14164.951403503648</v>
      </c>
      <c r="AA113" s="46">
        <f t="shared" si="18"/>
        <v>42285.437327624633</v>
      </c>
      <c r="AB113" s="20">
        <v>0</v>
      </c>
      <c r="AC113" s="20">
        <v>32906.567012830732</v>
      </c>
      <c r="AD113" s="20">
        <v>9045.3577543764331</v>
      </c>
      <c r="AE113" s="20">
        <v>35524.61670199228</v>
      </c>
      <c r="AF113" s="45">
        <f t="shared" si="19"/>
        <v>77476.541469199437</v>
      </c>
      <c r="AG113" s="20">
        <v>0</v>
      </c>
      <c r="AH113" s="22">
        <v>0</v>
      </c>
      <c r="AI113" s="20">
        <v>4479.6675457369156</v>
      </c>
      <c r="AJ113" s="20">
        <v>0</v>
      </c>
      <c r="AK113" s="20">
        <v>6419.5180688168966</v>
      </c>
      <c r="AL113" s="20">
        <v>6295.5339571127324</v>
      </c>
      <c r="AM113" s="45">
        <f t="shared" si="20"/>
        <v>12715.052025929628</v>
      </c>
      <c r="AN113" s="20">
        <v>16130.496673153508</v>
      </c>
      <c r="AO113" s="20">
        <v>25335.385970075084</v>
      </c>
      <c r="AP113" s="20">
        <v>175974.13080000001</v>
      </c>
      <c r="AQ113" s="20">
        <v>184696.92422347644</v>
      </c>
      <c r="AR113" s="20">
        <v>33676.984275917974</v>
      </c>
      <c r="AS113" s="20">
        <v>15653.642940184274</v>
      </c>
      <c r="AT113" s="20">
        <v>17829.064113530701</v>
      </c>
      <c r="AU113" s="46">
        <f t="shared" si="21"/>
        <v>33482.707053714978</v>
      </c>
      <c r="AV113" s="20">
        <v>103260.45319581477</v>
      </c>
      <c r="AW113" s="20">
        <v>0</v>
      </c>
      <c r="AX113" s="20">
        <v>0</v>
      </c>
      <c r="AY113" s="20">
        <v>94433.009356691007</v>
      </c>
      <c r="AZ113" s="45">
        <f t="shared" si="22"/>
        <v>197693.46255250578</v>
      </c>
      <c r="BA113" s="20">
        <v>23000</v>
      </c>
      <c r="BB113" s="20">
        <v>1879081.2792497783</v>
      </c>
      <c r="BC113" s="20">
        <v>0</v>
      </c>
      <c r="BD113" s="20">
        <v>0</v>
      </c>
      <c r="BE113" s="20">
        <v>0</v>
      </c>
      <c r="BF113" s="20">
        <v>0</v>
      </c>
      <c r="BG113" s="23">
        <f t="shared" si="23"/>
        <v>15082908.053514831</v>
      </c>
      <c r="BH113" s="24">
        <v>597987.00185547164</v>
      </c>
      <c r="BI113" s="24">
        <v>215389.89021644258</v>
      </c>
      <c r="BJ113" s="46">
        <f t="shared" si="24"/>
        <v>813376.89207191416</v>
      </c>
      <c r="BK113" s="20">
        <v>495529.02555795043</v>
      </c>
      <c r="BL113" s="20">
        <v>102302.42680308189</v>
      </c>
      <c r="BM113" s="46">
        <f t="shared" si="25"/>
        <v>597831.45236103237</v>
      </c>
      <c r="BN113" s="25">
        <v>0</v>
      </c>
      <c r="BO113" s="25"/>
      <c r="BP113" s="20">
        <v>0</v>
      </c>
      <c r="BQ113" s="20">
        <v>0</v>
      </c>
      <c r="BR113" s="46">
        <f t="shared" si="26"/>
        <v>0</v>
      </c>
      <c r="BS113" s="20">
        <v>0</v>
      </c>
      <c r="BT113" s="26">
        <v>0</v>
      </c>
      <c r="BU113" s="26">
        <v>16803.012740579648</v>
      </c>
      <c r="BV113" s="26">
        <v>535120.38635458227</v>
      </c>
      <c r="BW113" s="46">
        <f t="shared" si="27"/>
        <v>551923.39909516193</v>
      </c>
      <c r="BX113" s="27">
        <v>140285.769957279</v>
      </c>
      <c r="BY113" s="27">
        <v>0</v>
      </c>
      <c r="BZ113" s="27">
        <v>0</v>
      </c>
      <c r="CA113" s="27">
        <v>647088.03166532156</v>
      </c>
      <c r="CB113" s="46">
        <f t="shared" si="28"/>
        <v>787373.80162260053</v>
      </c>
      <c r="CC113" s="21">
        <v>403776.79846820829</v>
      </c>
      <c r="CD113" s="21">
        <v>125911.98861331775</v>
      </c>
      <c r="CE113" s="46">
        <f t="shared" si="29"/>
        <v>529688.78708152601</v>
      </c>
      <c r="CF113" s="23">
        <f t="shared" si="30"/>
        <v>3280194.3322322355</v>
      </c>
      <c r="CG113" s="23">
        <f t="shared" si="31"/>
        <v>18363102.385747068</v>
      </c>
      <c r="CI113" s="51">
        <f t="shared" si="32"/>
        <v>9977832.8388</v>
      </c>
      <c r="CJ113" s="51">
        <f t="shared" si="33"/>
        <v>5105075.2147148298</v>
      </c>
      <c r="CK113" s="51">
        <f t="shared" si="34"/>
        <v>3280194.3322322355</v>
      </c>
      <c r="CL113" s="51">
        <f t="shared" si="35"/>
        <v>0</v>
      </c>
      <c r="CM113" s="29"/>
    </row>
    <row r="114" spans="1:91" s="28" customFormat="1">
      <c r="A114" s="31">
        <v>612</v>
      </c>
      <c r="B114" s="31" t="s">
        <v>220</v>
      </c>
      <c r="C114" s="20">
        <v>0</v>
      </c>
      <c r="D114" s="20">
        <v>0</v>
      </c>
      <c r="E114" s="20">
        <v>9690.1560000000009</v>
      </c>
      <c r="F114" s="20">
        <v>247698.60504902599</v>
      </c>
      <c r="G114" s="20">
        <v>267730.78018274438</v>
      </c>
      <c r="H114" s="20">
        <v>35326.386143700256</v>
      </c>
      <c r="I114" s="20">
        <v>170534.49600000001</v>
      </c>
      <c r="J114" s="20">
        <v>824422.04399999999</v>
      </c>
      <c r="K114" s="20">
        <v>0</v>
      </c>
      <c r="L114" s="20">
        <v>0</v>
      </c>
      <c r="M114" s="20">
        <v>0</v>
      </c>
      <c r="N114" s="20">
        <v>2453432.4360000002</v>
      </c>
      <c r="O114" s="20">
        <v>502989.02399999998</v>
      </c>
      <c r="P114" s="20">
        <v>1505435.3160000001</v>
      </c>
      <c r="Q114" s="20">
        <v>93000</v>
      </c>
      <c r="R114" s="20">
        <v>24336</v>
      </c>
      <c r="S114" s="20">
        <v>232017.09301380487</v>
      </c>
      <c r="T114" s="20">
        <v>67072.410477969999</v>
      </c>
      <c r="U114" s="20">
        <v>0</v>
      </c>
      <c r="V114" s="20">
        <v>14362.177075225567</v>
      </c>
      <c r="W114" s="20">
        <v>659625.00000105891</v>
      </c>
      <c r="X114" s="20">
        <v>7917.6573909340086</v>
      </c>
      <c r="Y114" s="20">
        <v>28121.06797904964</v>
      </c>
      <c r="Z114" s="20">
        <v>0</v>
      </c>
      <c r="AA114" s="46">
        <f t="shared" si="18"/>
        <v>28121.06797904964</v>
      </c>
      <c r="AB114" s="20">
        <v>0</v>
      </c>
      <c r="AC114" s="20">
        <v>24935.746060053101</v>
      </c>
      <c r="AD114" s="20">
        <v>4400.4443129398869</v>
      </c>
      <c r="AE114" s="20">
        <v>13846.448248729532</v>
      </c>
      <c r="AF114" s="45">
        <f t="shared" si="19"/>
        <v>43182.638621722523</v>
      </c>
      <c r="AG114" s="20">
        <v>0</v>
      </c>
      <c r="AH114" s="22">
        <v>0</v>
      </c>
      <c r="AI114" s="20">
        <v>2005.6926143062924</v>
      </c>
      <c r="AJ114" s="20">
        <v>0</v>
      </c>
      <c r="AK114" s="20">
        <v>5280.2942964186759</v>
      </c>
      <c r="AL114" s="20">
        <v>32126.135752223847</v>
      </c>
      <c r="AM114" s="45">
        <f t="shared" si="20"/>
        <v>37406.43004864252</v>
      </c>
      <c r="AN114" s="20">
        <v>7222.1471151860032</v>
      </c>
      <c r="AO114" s="20">
        <v>15158.955989514614</v>
      </c>
      <c r="AP114" s="20">
        <v>131414.39999999999</v>
      </c>
      <c r="AQ114" s="20">
        <v>147490.91652229056</v>
      </c>
      <c r="AR114" s="20">
        <v>15078.27934655504</v>
      </c>
      <c r="AS114" s="20">
        <v>9624.646756300881</v>
      </c>
      <c r="AT114" s="20">
        <v>10353.894322433027</v>
      </c>
      <c r="AU114" s="46">
        <f t="shared" si="21"/>
        <v>19978.541078733906</v>
      </c>
      <c r="AV114" s="20">
        <v>37388.981784846444</v>
      </c>
      <c r="AW114" s="20">
        <v>8200</v>
      </c>
      <c r="AX114" s="20">
        <v>0</v>
      </c>
      <c r="AY114" s="20">
        <v>7869.4174463909158</v>
      </c>
      <c r="AZ114" s="45">
        <f t="shared" si="22"/>
        <v>53458.399231237359</v>
      </c>
      <c r="BA114" s="20">
        <v>23000</v>
      </c>
      <c r="BB114" s="20">
        <v>0</v>
      </c>
      <c r="BC114" s="20">
        <v>0</v>
      </c>
      <c r="BD114" s="20">
        <v>0</v>
      </c>
      <c r="BE114" s="20">
        <v>0</v>
      </c>
      <c r="BF114" s="20">
        <v>0</v>
      </c>
      <c r="BG114" s="23">
        <f t="shared" si="23"/>
        <v>7639107.0498817042</v>
      </c>
      <c r="BH114" s="24">
        <v>171573.00053236747</v>
      </c>
      <c r="BI114" s="24">
        <v>94433.009356691007</v>
      </c>
      <c r="BJ114" s="46">
        <f t="shared" si="24"/>
        <v>266006.00988905848</v>
      </c>
      <c r="BK114" s="20">
        <v>449193.25249690592</v>
      </c>
      <c r="BL114" s="20">
        <v>102302.42680308189</v>
      </c>
      <c r="BM114" s="46">
        <f t="shared" si="25"/>
        <v>551495.67929998785</v>
      </c>
      <c r="BN114" s="25">
        <v>0</v>
      </c>
      <c r="BO114" s="25"/>
      <c r="BP114" s="20">
        <v>0</v>
      </c>
      <c r="BQ114" s="20">
        <v>0</v>
      </c>
      <c r="BR114" s="46">
        <f t="shared" si="26"/>
        <v>0</v>
      </c>
      <c r="BS114" s="20">
        <v>0</v>
      </c>
      <c r="BT114" s="26">
        <v>0</v>
      </c>
      <c r="BU114" s="26">
        <v>18974.907707823291</v>
      </c>
      <c r="BV114" s="26">
        <v>141649.5140350365</v>
      </c>
      <c r="BW114" s="46">
        <f t="shared" si="27"/>
        <v>160624.42174285979</v>
      </c>
      <c r="BX114" s="27">
        <v>140285.769957279</v>
      </c>
      <c r="BY114" s="27">
        <v>0</v>
      </c>
      <c r="BZ114" s="27">
        <v>0</v>
      </c>
      <c r="CA114" s="27">
        <v>103360.0245697217</v>
      </c>
      <c r="CB114" s="46">
        <f t="shared" si="28"/>
        <v>243645.79452700069</v>
      </c>
      <c r="CC114" s="21">
        <v>0</v>
      </c>
      <c r="CD114" s="21">
        <v>196735.43615977289</v>
      </c>
      <c r="CE114" s="46">
        <f t="shared" si="29"/>
        <v>196735.43615977289</v>
      </c>
      <c r="CF114" s="23">
        <f t="shared" si="30"/>
        <v>1418507.3416186797</v>
      </c>
      <c r="CG114" s="23">
        <f t="shared" si="31"/>
        <v>9057614.3915003836</v>
      </c>
      <c r="CI114" s="51">
        <f t="shared" si="32"/>
        <v>5705563.716</v>
      </c>
      <c r="CJ114" s="51">
        <f t="shared" si="33"/>
        <v>1933543.3338817023</v>
      </c>
      <c r="CK114" s="51">
        <f t="shared" si="34"/>
        <v>1418507.3416186797</v>
      </c>
      <c r="CL114" s="51">
        <f t="shared" si="35"/>
        <v>0</v>
      </c>
      <c r="CM114" s="29"/>
    </row>
    <row r="115" spans="1:91" s="28" customFormat="1">
      <c r="A115" s="31">
        <v>751</v>
      </c>
      <c r="B115" s="31" t="s">
        <v>221</v>
      </c>
      <c r="C115" s="20">
        <v>0</v>
      </c>
      <c r="D115" s="20">
        <v>0</v>
      </c>
      <c r="E115" s="20">
        <v>3524.0279999999998</v>
      </c>
      <c r="F115" s="20">
        <v>0</v>
      </c>
      <c r="G115" s="20">
        <v>0</v>
      </c>
      <c r="H115" s="20">
        <v>276007.69700978533</v>
      </c>
      <c r="I115" s="20">
        <v>538292.64</v>
      </c>
      <c r="J115" s="20">
        <v>0</v>
      </c>
      <c r="K115" s="20">
        <v>0</v>
      </c>
      <c r="L115" s="20">
        <v>0</v>
      </c>
      <c r="M115" s="20">
        <v>109967.052</v>
      </c>
      <c r="N115" s="20">
        <v>2067284.0160000001</v>
      </c>
      <c r="O115" s="20">
        <v>1199408.628</v>
      </c>
      <c r="P115" s="20">
        <v>451880.60800000001</v>
      </c>
      <c r="Q115" s="20">
        <v>35575.199999999997</v>
      </c>
      <c r="R115" s="20">
        <v>0</v>
      </c>
      <c r="S115" s="20">
        <v>155139.54403496278</v>
      </c>
      <c r="T115" s="20">
        <v>50001.515720746334</v>
      </c>
      <c r="U115" s="20">
        <v>0</v>
      </c>
      <c r="V115" s="20">
        <v>0</v>
      </c>
      <c r="W115" s="20">
        <v>485865.00000077992</v>
      </c>
      <c r="X115" s="20">
        <v>2599.9469762432664</v>
      </c>
      <c r="Y115" s="20">
        <v>5212.4321968888771</v>
      </c>
      <c r="Z115" s="20">
        <v>11568.043646194645</v>
      </c>
      <c r="AA115" s="46">
        <f t="shared" si="18"/>
        <v>16780.475843083521</v>
      </c>
      <c r="AB115" s="20">
        <v>0</v>
      </c>
      <c r="AC115" s="20">
        <v>9775.7147303815673</v>
      </c>
      <c r="AD115" s="20">
        <v>4291.7913669413711</v>
      </c>
      <c r="AE115" s="20">
        <v>5896.4178555014132</v>
      </c>
      <c r="AF115" s="45">
        <f t="shared" si="19"/>
        <v>19963.923952824349</v>
      </c>
      <c r="AG115" s="20">
        <v>9195.8333000000002</v>
      </c>
      <c r="AH115" s="22">
        <v>0</v>
      </c>
      <c r="AI115" s="20">
        <v>658.61582414643294</v>
      </c>
      <c r="AJ115" s="20">
        <v>0</v>
      </c>
      <c r="AK115" s="20">
        <v>0</v>
      </c>
      <c r="AL115" s="20">
        <v>5458.2279408167396</v>
      </c>
      <c r="AM115" s="45">
        <f t="shared" si="20"/>
        <v>5458.2279408167396</v>
      </c>
      <c r="AN115" s="20">
        <v>2371.5599989982425</v>
      </c>
      <c r="AO115" s="20">
        <v>0</v>
      </c>
      <c r="AP115" s="20">
        <v>0</v>
      </c>
      <c r="AQ115" s="20">
        <v>55263.646618048071</v>
      </c>
      <c r="AR115" s="20">
        <v>4951.3037579670417</v>
      </c>
      <c r="AS115" s="20">
        <v>8494.2099718227455</v>
      </c>
      <c r="AT115" s="20">
        <v>8952.299986602211</v>
      </c>
      <c r="AU115" s="46">
        <f t="shared" si="21"/>
        <v>17446.509958424955</v>
      </c>
      <c r="AV115" s="20">
        <v>0</v>
      </c>
      <c r="AW115" s="20">
        <v>0</v>
      </c>
      <c r="AX115" s="20">
        <v>0</v>
      </c>
      <c r="AY115" s="20">
        <v>0</v>
      </c>
      <c r="AZ115" s="45">
        <f t="shared" si="22"/>
        <v>0</v>
      </c>
      <c r="BA115" s="20">
        <v>0</v>
      </c>
      <c r="BB115" s="20">
        <v>0</v>
      </c>
      <c r="BC115" s="20">
        <v>0</v>
      </c>
      <c r="BD115" s="20">
        <v>0</v>
      </c>
      <c r="BE115" s="20">
        <v>0</v>
      </c>
      <c r="BF115" s="20">
        <v>0</v>
      </c>
      <c r="BG115" s="23">
        <f t="shared" si="23"/>
        <v>5507635.9729368258</v>
      </c>
      <c r="BH115" s="24">
        <v>240132.00074509665</v>
      </c>
      <c r="BI115" s="24">
        <v>92528.997510002766</v>
      </c>
      <c r="BJ115" s="46">
        <f t="shared" si="24"/>
        <v>332660.9982550994</v>
      </c>
      <c r="BK115" s="20">
        <v>0</v>
      </c>
      <c r="BL115" s="20">
        <v>0</v>
      </c>
      <c r="BM115" s="46">
        <f t="shared" si="25"/>
        <v>0</v>
      </c>
      <c r="BN115" s="25">
        <v>0</v>
      </c>
      <c r="BO115" s="25"/>
      <c r="BP115" s="20">
        <v>554375.75883523084</v>
      </c>
      <c r="BQ115" s="20">
        <v>3782186.9598058844</v>
      </c>
      <c r="BR115" s="46">
        <f t="shared" si="26"/>
        <v>4336562.7186411154</v>
      </c>
      <c r="BS115" s="20">
        <v>0</v>
      </c>
      <c r="BT115" s="26">
        <v>0</v>
      </c>
      <c r="BU115" s="26">
        <v>20589.449377620414</v>
      </c>
      <c r="BV115" s="26">
        <v>41341.197612870041</v>
      </c>
      <c r="BW115" s="46">
        <f t="shared" si="27"/>
        <v>61930.646990490452</v>
      </c>
      <c r="BX115" s="27">
        <v>206736.92414756905</v>
      </c>
      <c r="BY115" s="27">
        <v>0</v>
      </c>
      <c r="BZ115" s="27">
        <v>0</v>
      </c>
      <c r="CA115" s="27">
        <v>43791.73420567617</v>
      </c>
      <c r="CB115" s="46">
        <f t="shared" si="28"/>
        <v>250528.65835324524</v>
      </c>
      <c r="CC115" s="21">
        <v>0</v>
      </c>
      <c r="CD115" s="21">
        <v>94236.27392053121</v>
      </c>
      <c r="CE115" s="46">
        <f t="shared" si="29"/>
        <v>94236.27392053121</v>
      </c>
      <c r="CF115" s="23">
        <f t="shared" si="30"/>
        <v>5075919.2961604809</v>
      </c>
      <c r="CG115" s="23">
        <f t="shared" si="31"/>
        <v>10583555.269097306</v>
      </c>
      <c r="CI115" s="51">
        <f t="shared" si="32"/>
        <v>4402408.1440000003</v>
      </c>
      <c r="CJ115" s="51">
        <f t="shared" si="33"/>
        <v>1105227.8289368269</v>
      </c>
      <c r="CK115" s="51">
        <f t="shared" si="34"/>
        <v>739356.57751936628</v>
      </c>
      <c r="CL115" s="51">
        <f t="shared" si="35"/>
        <v>4336562.7186411154</v>
      </c>
      <c r="CM115" s="29"/>
    </row>
    <row r="116" spans="1:91" s="28" customFormat="1">
      <c r="A116" s="31">
        <v>752</v>
      </c>
      <c r="B116" s="31" t="s">
        <v>222</v>
      </c>
      <c r="C116" s="20">
        <v>0</v>
      </c>
      <c r="D116" s="20">
        <v>0</v>
      </c>
      <c r="E116" s="20">
        <v>15202.332</v>
      </c>
      <c r="F116" s="20">
        <v>98291.28</v>
      </c>
      <c r="G116" s="20">
        <v>0</v>
      </c>
      <c r="H116" s="20">
        <v>328723.2134302734</v>
      </c>
      <c r="I116" s="20">
        <v>706843.44</v>
      </c>
      <c r="J116" s="20">
        <v>0</v>
      </c>
      <c r="K116" s="20">
        <v>0</v>
      </c>
      <c r="L116" s="20">
        <v>0</v>
      </c>
      <c r="M116" s="20">
        <v>7185.8639999999996</v>
      </c>
      <c r="N116" s="20">
        <v>1446201.432</v>
      </c>
      <c r="O116" s="20">
        <v>1253024.2919999999</v>
      </c>
      <c r="P116" s="20">
        <v>1077023.7</v>
      </c>
      <c r="Q116" s="20">
        <v>15000</v>
      </c>
      <c r="R116" s="20">
        <v>0</v>
      </c>
      <c r="S116" s="20">
        <v>87726.100791852252</v>
      </c>
      <c r="T116" s="20">
        <v>56442.887421637584</v>
      </c>
      <c r="U116" s="20">
        <v>0</v>
      </c>
      <c r="V116" s="20">
        <v>0</v>
      </c>
      <c r="W116" s="20">
        <v>332220.0000005333</v>
      </c>
      <c r="X116" s="20">
        <v>3157.3070424300959</v>
      </c>
      <c r="Y116" s="20">
        <v>5212.4321968888771</v>
      </c>
      <c r="Z116" s="20">
        <v>0</v>
      </c>
      <c r="AA116" s="46">
        <f t="shared" si="18"/>
        <v>5212.4321968888771</v>
      </c>
      <c r="AB116" s="20">
        <v>0</v>
      </c>
      <c r="AC116" s="20">
        <v>10694.677169028077</v>
      </c>
      <c r="AD116" s="20">
        <v>4217.092466567392</v>
      </c>
      <c r="AE116" s="20">
        <v>0</v>
      </c>
      <c r="AF116" s="45">
        <f t="shared" si="19"/>
        <v>14911.769635595469</v>
      </c>
      <c r="AG116" s="20">
        <v>9195.8333000000002</v>
      </c>
      <c r="AH116" s="22">
        <v>0</v>
      </c>
      <c r="AI116" s="20">
        <v>799.80568789833205</v>
      </c>
      <c r="AJ116" s="20">
        <v>0</v>
      </c>
      <c r="AK116" s="20">
        <v>0</v>
      </c>
      <c r="AL116" s="20">
        <v>0</v>
      </c>
      <c r="AM116" s="45">
        <f t="shared" si="20"/>
        <v>0</v>
      </c>
      <c r="AN116" s="20">
        <v>2879.9599202603363</v>
      </c>
      <c r="AO116" s="20">
        <v>0</v>
      </c>
      <c r="AP116" s="20">
        <v>34070.400000000001</v>
      </c>
      <c r="AQ116" s="20">
        <v>72472.940082440226</v>
      </c>
      <c r="AR116" s="20">
        <v>6012.7327084293729</v>
      </c>
      <c r="AS116" s="20">
        <v>8494.2099718227455</v>
      </c>
      <c r="AT116" s="20">
        <v>8952.299986602211</v>
      </c>
      <c r="AU116" s="46">
        <f t="shared" si="21"/>
        <v>17446.509958424955</v>
      </c>
      <c r="AV116" s="20">
        <v>0</v>
      </c>
      <c r="AW116" s="20">
        <v>0</v>
      </c>
      <c r="AX116" s="20">
        <v>0</v>
      </c>
      <c r="AY116" s="20">
        <v>0</v>
      </c>
      <c r="AZ116" s="45">
        <f t="shared" si="22"/>
        <v>0</v>
      </c>
      <c r="BA116" s="20">
        <v>0</v>
      </c>
      <c r="BB116" s="20">
        <v>0</v>
      </c>
      <c r="BC116" s="20">
        <v>96000</v>
      </c>
      <c r="BD116" s="20">
        <v>0</v>
      </c>
      <c r="BE116" s="20">
        <v>0</v>
      </c>
      <c r="BF116" s="20">
        <v>0</v>
      </c>
      <c r="BG116" s="23">
        <f t="shared" si="23"/>
        <v>5686044.2321766643</v>
      </c>
      <c r="BH116" s="24">
        <v>243226.0007546969</v>
      </c>
      <c r="BI116" s="24">
        <v>0</v>
      </c>
      <c r="BJ116" s="46">
        <f t="shared" si="24"/>
        <v>243226.0007546969</v>
      </c>
      <c r="BK116" s="20">
        <v>0</v>
      </c>
      <c r="BL116" s="20">
        <v>0</v>
      </c>
      <c r="BM116" s="46">
        <f t="shared" si="25"/>
        <v>0</v>
      </c>
      <c r="BN116" s="25">
        <v>0</v>
      </c>
      <c r="BO116" s="25"/>
      <c r="BP116" s="20">
        <v>554375.75883523084</v>
      </c>
      <c r="BQ116" s="20">
        <v>3924791.0289115766</v>
      </c>
      <c r="BR116" s="46">
        <f t="shared" si="26"/>
        <v>4479166.7877468076</v>
      </c>
      <c r="BS116" s="20">
        <v>0</v>
      </c>
      <c r="BT116" s="26">
        <v>0</v>
      </c>
      <c r="BU116" s="26">
        <v>14488.577524411754</v>
      </c>
      <c r="BV116" s="26">
        <v>0</v>
      </c>
      <c r="BW116" s="46">
        <f t="shared" si="27"/>
        <v>14488.577524411754</v>
      </c>
      <c r="BX116" s="27">
        <v>206736.92414756905</v>
      </c>
      <c r="BY116" s="27">
        <v>0</v>
      </c>
      <c r="BZ116" s="27">
        <v>0</v>
      </c>
      <c r="CA116" s="27">
        <v>0</v>
      </c>
      <c r="CB116" s="46">
        <f t="shared" si="28"/>
        <v>206736.92414756905</v>
      </c>
      <c r="CC116" s="21">
        <v>0</v>
      </c>
      <c r="CD116" s="21">
        <v>0</v>
      </c>
      <c r="CE116" s="46">
        <f t="shared" si="29"/>
        <v>0</v>
      </c>
      <c r="CF116" s="23">
        <f t="shared" si="30"/>
        <v>4943618.2901734849</v>
      </c>
      <c r="CG116" s="23">
        <f t="shared" si="31"/>
        <v>10629662.522350149</v>
      </c>
      <c r="CI116" s="51">
        <f t="shared" si="32"/>
        <v>4539349.1280000005</v>
      </c>
      <c r="CJ116" s="51">
        <f t="shared" si="33"/>
        <v>1146695.1041766643</v>
      </c>
      <c r="CK116" s="51">
        <f t="shared" si="34"/>
        <v>464451.50242667773</v>
      </c>
      <c r="CL116" s="51">
        <f t="shared" si="35"/>
        <v>4479166.7877468076</v>
      </c>
      <c r="CM116" s="29"/>
    </row>
    <row r="117" spans="1:91" s="28" customFormat="1">
      <c r="A117" s="31">
        <v>753</v>
      </c>
      <c r="B117" s="31" t="s">
        <v>223</v>
      </c>
      <c r="C117" s="20">
        <v>0</v>
      </c>
      <c r="D117" s="20">
        <v>0</v>
      </c>
      <c r="E117" s="20">
        <v>33424.703999999998</v>
      </c>
      <c r="F117" s="20">
        <v>91848.563999999998</v>
      </c>
      <c r="G117" s="20">
        <v>0</v>
      </c>
      <c r="H117" s="20">
        <v>268648.67266464932</v>
      </c>
      <c r="I117" s="20">
        <v>682607.90399999998</v>
      </c>
      <c r="J117" s="20">
        <v>0</v>
      </c>
      <c r="K117" s="20">
        <v>0</v>
      </c>
      <c r="L117" s="20">
        <v>0</v>
      </c>
      <c r="M117" s="20">
        <v>23206.031999999999</v>
      </c>
      <c r="N117" s="20">
        <v>1728384.7439999999</v>
      </c>
      <c r="O117" s="20">
        <v>1472474.304</v>
      </c>
      <c r="P117" s="20">
        <v>523608.467</v>
      </c>
      <c r="Q117" s="20">
        <v>29112.335999999999</v>
      </c>
      <c r="R117" s="20">
        <v>0</v>
      </c>
      <c r="S117" s="20">
        <v>99824.447284707174</v>
      </c>
      <c r="T117" s="20">
        <v>45202.518200670587</v>
      </c>
      <c r="U117" s="20">
        <v>0</v>
      </c>
      <c r="V117" s="20">
        <v>0</v>
      </c>
      <c r="W117" s="20">
        <v>689016.00000110606</v>
      </c>
      <c r="X117" s="20">
        <v>2742.1180019974636</v>
      </c>
      <c r="Y117" s="20">
        <v>5212.4321968888771</v>
      </c>
      <c r="Z117" s="20">
        <v>0</v>
      </c>
      <c r="AA117" s="46">
        <f t="shared" si="18"/>
        <v>5212.4321968888771</v>
      </c>
      <c r="AB117" s="20">
        <v>0</v>
      </c>
      <c r="AC117" s="20">
        <v>10782.930897262864</v>
      </c>
      <c r="AD117" s="20">
        <v>4183.1384209428552</v>
      </c>
      <c r="AE117" s="20">
        <v>0</v>
      </c>
      <c r="AF117" s="45">
        <f t="shared" si="19"/>
        <v>14966.069318205718</v>
      </c>
      <c r="AG117" s="20">
        <v>19015.625125000028</v>
      </c>
      <c r="AH117" s="22">
        <v>0</v>
      </c>
      <c r="AI117" s="20">
        <v>694.63043834911991</v>
      </c>
      <c r="AJ117" s="20">
        <v>0</v>
      </c>
      <c r="AK117" s="20">
        <v>0</v>
      </c>
      <c r="AL117" s="20">
        <v>0</v>
      </c>
      <c r="AM117" s="45">
        <f t="shared" si="20"/>
        <v>0</v>
      </c>
      <c r="AN117" s="20">
        <v>2501.2423043590934</v>
      </c>
      <c r="AO117" s="20">
        <v>0</v>
      </c>
      <c r="AP117" s="20">
        <v>34070.400000000001</v>
      </c>
      <c r="AQ117" s="20">
        <v>75866.321892320382</v>
      </c>
      <c r="AR117" s="20">
        <v>5222.0523311198349</v>
      </c>
      <c r="AS117" s="20">
        <v>7891.3103534344082</v>
      </c>
      <c r="AT117" s="20">
        <v>8204.7830074924441</v>
      </c>
      <c r="AU117" s="46">
        <f t="shared" si="21"/>
        <v>16096.093360926852</v>
      </c>
      <c r="AV117" s="20">
        <v>0</v>
      </c>
      <c r="AW117" s="20">
        <v>0</v>
      </c>
      <c r="AX117" s="20">
        <v>0</v>
      </c>
      <c r="AY117" s="20">
        <v>0</v>
      </c>
      <c r="AZ117" s="45">
        <f t="shared" si="22"/>
        <v>0</v>
      </c>
      <c r="BA117" s="20">
        <v>0</v>
      </c>
      <c r="BB117" s="20">
        <v>0</v>
      </c>
      <c r="BC117" s="20">
        <v>55800</v>
      </c>
      <c r="BD117" s="20">
        <v>0</v>
      </c>
      <c r="BE117" s="20">
        <v>0</v>
      </c>
      <c r="BF117" s="20">
        <v>0</v>
      </c>
      <c r="BG117" s="23">
        <f t="shared" si="23"/>
        <v>5919545.6781203011</v>
      </c>
      <c r="BH117" s="24">
        <v>147332.00045715098</v>
      </c>
      <c r="BI117" s="24">
        <v>0</v>
      </c>
      <c r="BJ117" s="46">
        <f t="shared" si="24"/>
        <v>147332.00045715098</v>
      </c>
      <c r="BK117" s="20">
        <v>0</v>
      </c>
      <c r="BL117" s="20">
        <v>0</v>
      </c>
      <c r="BM117" s="46">
        <f t="shared" si="25"/>
        <v>0</v>
      </c>
      <c r="BN117" s="25">
        <v>0</v>
      </c>
      <c r="BO117" s="25"/>
      <c r="BP117" s="20">
        <v>554375.75883523084</v>
      </c>
      <c r="BQ117" s="20">
        <v>2446564.1760660475</v>
      </c>
      <c r="BR117" s="46">
        <f t="shared" si="26"/>
        <v>3000939.9349012785</v>
      </c>
      <c r="BS117" s="20">
        <v>0</v>
      </c>
      <c r="BT117" s="26">
        <v>0</v>
      </c>
      <c r="BU117" s="26">
        <v>14699.146422860824</v>
      </c>
      <c r="BV117" s="26">
        <v>0</v>
      </c>
      <c r="BW117" s="46">
        <f t="shared" si="27"/>
        <v>14699.146422860824</v>
      </c>
      <c r="BX117" s="27">
        <v>206736.92414756905</v>
      </c>
      <c r="BY117" s="27">
        <v>0</v>
      </c>
      <c r="BZ117" s="27">
        <v>0</v>
      </c>
      <c r="CA117" s="27">
        <v>0</v>
      </c>
      <c r="CB117" s="46">
        <f t="shared" si="28"/>
        <v>206736.92414756905</v>
      </c>
      <c r="CC117" s="21">
        <v>0</v>
      </c>
      <c r="CD117" s="21">
        <v>0</v>
      </c>
      <c r="CE117" s="46">
        <f t="shared" si="29"/>
        <v>0</v>
      </c>
      <c r="CF117" s="23">
        <f t="shared" si="30"/>
        <v>3369708.0059288591</v>
      </c>
      <c r="CG117" s="23">
        <f t="shared" si="31"/>
        <v>9289253.6840491593</v>
      </c>
      <c r="CI117" s="51">
        <f t="shared" si="32"/>
        <v>4493464.1869999999</v>
      </c>
      <c r="CJ117" s="51">
        <f t="shared" si="33"/>
        <v>1426081.4911203007</v>
      </c>
      <c r="CK117" s="51">
        <f t="shared" si="34"/>
        <v>368768.07102758088</v>
      </c>
      <c r="CL117" s="51">
        <f t="shared" si="35"/>
        <v>3000939.9349012785</v>
      </c>
      <c r="CM117" s="29"/>
    </row>
    <row r="118" spans="1:91" s="28" customFormat="1">
      <c r="A118" s="31">
        <v>754</v>
      </c>
      <c r="B118" s="31" t="s">
        <v>224</v>
      </c>
      <c r="C118" s="20">
        <v>0</v>
      </c>
      <c r="D118" s="20">
        <v>0</v>
      </c>
      <c r="E118" s="20">
        <v>21897.624</v>
      </c>
      <c r="F118" s="20">
        <v>0</v>
      </c>
      <c r="G118" s="20">
        <v>0</v>
      </c>
      <c r="H118" s="20">
        <v>410462.39370996843</v>
      </c>
      <c r="I118" s="20">
        <v>696469.36800000002</v>
      </c>
      <c r="J118" s="20">
        <v>0</v>
      </c>
      <c r="K118" s="20">
        <v>0</v>
      </c>
      <c r="L118" s="20">
        <v>0</v>
      </c>
      <c r="M118" s="20">
        <v>286984.66800000001</v>
      </c>
      <c r="N118" s="20">
        <v>4081229.34</v>
      </c>
      <c r="O118" s="20">
        <v>1642683.5160000001</v>
      </c>
      <c r="P118" s="20">
        <v>502982.28</v>
      </c>
      <c r="Q118" s="20">
        <v>15000</v>
      </c>
      <c r="R118" s="20">
        <v>0</v>
      </c>
      <c r="S118" s="20">
        <v>260156.88890107805</v>
      </c>
      <c r="T118" s="20">
        <v>85935.062995924804</v>
      </c>
      <c r="U118" s="20">
        <v>0</v>
      </c>
      <c r="V118" s="20">
        <v>0</v>
      </c>
      <c r="W118" s="20">
        <v>857772.00000137684</v>
      </c>
      <c r="X118" s="20">
        <v>6167.1256300555706</v>
      </c>
      <c r="Y118" s="20">
        <v>5212.4321968888771</v>
      </c>
      <c r="Z118" s="20">
        <v>0</v>
      </c>
      <c r="AA118" s="46">
        <f t="shared" si="18"/>
        <v>5212.4321968888771</v>
      </c>
      <c r="AB118" s="20">
        <v>0</v>
      </c>
      <c r="AC118" s="20">
        <v>15361.943897607967</v>
      </c>
      <c r="AD118" s="20">
        <v>8318.7411780113598</v>
      </c>
      <c r="AE118" s="20">
        <v>9038.5396047660051</v>
      </c>
      <c r="AF118" s="45">
        <f t="shared" si="19"/>
        <v>32719.224680385334</v>
      </c>
      <c r="AG118" s="20">
        <v>12000</v>
      </c>
      <c r="AH118" s="22">
        <v>0</v>
      </c>
      <c r="AI118" s="20">
        <v>1562.2497560787162</v>
      </c>
      <c r="AJ118" s="20">
        <v>0</v>
      </c>
      <c r="AK118" s="20">
        <v>0</v>
      </c>
      <c r="AL118" s="20">
        <v>39347.087231954574</v>
      </c>
      <c r="AM118" s="45">
        <f t="shared" si="20"/>
        <v>39347.087231954574</v>
      </c>
      <c r="AN118" s="20">
        <v>5625.387204692036</v>
      </c>
      <c r="AO118" s="20">
        <v>0</v>
      </c>
      <c r="AP118" s="20">
        <v>43617.599999999999</v>
      </c>
      <c r="AQ118" s="20">
        <v>102407.41533388293</v>
      </c>
      <c r="AR118" s="20">
        <v>11744.590403943659</v>
      </c>
      <c r="AS118" s="20">
        <v>10001.459017793593</v>
      </c>
      <c r="AT118" s="20">
        <v>10821.092434376631</v>
      </c>
      <c r="AU118" s="46">
        <f t="shared" si="21"/>
        <v>20822.551452170224</v>
      </c>
      <c r="AV118" s="20">
        <v>0</v>
      </c>
      <c r="AW118" s="20">
        <v>0</v>
      </c>
      <c r="AX118" s="20">
        <v>0</v>
      </c>
      <c r="AY118" s="20">
        <v>39347.087231954574</v>
      </c>
      <c r="AZ118" s="45">
        <f t="shared" si="22"/>
        <v>39347.087231954574</v>
      </c>
      <c r="BA118" s="20">
        <v>0</v>
      </c>
      <c r="BB118" s="20">
        <v>0</v>
      </c>
      <c r="BC118" s="20">
        <v>77400</v>
      </c>
      <c r="BD118" s="20">
        <v>0</v>
      </c>
      <c r="BE118" s="20">
        <v>0</v>
      </c>
      <c r="BF118" s="20">
        <v>0</v>
      </c>
      <c r="BG118" s="23">
        <f t="shared" si="23"/>
        <v>9259545.8927303571</v>
      </c>
      <c r="BH118" s="24">
        <v>404245.00125431683</v>
      </c>
      <c r="BI118" s="24">
        <v>136030.02127025783</v>
      </c>
      <c r="BJ118" s="46">
        <f t="shared" si="24"/>
        <v>540275.02252457466</v>
      </c>
      <c r="BK118" s="20">
        <v>0</v>
      </c>
      <c r="BL118" s="20">
        <v>0</v>
      </c>
      <c r="BM118" s="46">
        <f t="shared" si="25"/>
        <v>0</v>
      </c>
      <c r="BN118" s="25">
        <v>0</v>
      </c>
      <c r="BO118" s="25"/>
      <c r="BP118" s="20">
        <v>554375.75883523084</v>
      </c>
      <c r="BQ118" s="20">
        <v>11569232.741106696</v>
      </c>
      <c r="BR118" s="46">
        <f t="shared" si="26"/>
        <v>12123608.499941926</v>
      </c>
      <c r="BS118" s="20">
        <v>0</v>
      </c>
      <c r="BT118" s="26">
        <v>0</v>
      </c>
      <c r="BU118" s="26">
        <v>12211.157606892441</v>
      </c>
      <c r="BV118" s="26">
        <v>92134.22346215407</v>
      </c>
      <c r="BW118" s="46">
        <f t="shared" si="27"/>
        <v>104345.3810690465</v>
      </c>
      <c r="BX118" s="27">
        <v>140285.769957279</v>
      </c>
      <c r="BY118" s="27">
        <v>0</v>
      </c>
      <c r="BZ118" s="27">
        <v>0</v>
      </c>
      <c r="CA118" s="27">
        <v>136030.02127025783</v>
      </c>
      <c r="CB118" s="46">
        <f t="shared" si="28"/>
        <v>276315.79122753686</v>
      </c>
      <c r="CC118" s="21">
        <v>0</v>
      </c>
      <c r="CD118" s="21">
        <v>0</v>
      </c>
      <c r="CE118" s="46">
        <f t="shared" si="29"/>
        <v>0</v>
      </c>
      <c r="CF118" s="23">
        <f t="shared" si="30"/>
        <v>13044544.694763085</v>
      </c>
      <c r="CG118" s="23">
        <f t="shared" si="31"/>
        <v>22304090.587493442</v>
      </c>
      <c r="CI118" s="51">
        <f t="shared" si="32"/>
        <v>7268966.7719999999</v>
      </c>
      <c r="CJ118" s="51">
        <f t="shared" si="33"/>
        <v>1990579.1207303545</v>
      </c>
      <c r="CK118" s="51">
        <f t="shared" si="34"/>
        <v>920936.19482115807</v>
      </c>
      <c r="CL118" s="51">
        <f t="shared" si="35"/>
        <v>12123608.499941926</v>
      </c>
      <c r="CM118" s="29"/>
    </row>
    <row r="119" spans="1:91" s="28" customFormat="1">
      <c r="A119" s="31">
        <v>755</v>
      </c>
      <c r="B119" s="31" t="s">
        <v>225</v>
      </c>
      <c r="C119" s="20">
        <v>30000.000000000004</v>
      </c>
      <c r="D119" s="20">
        <v>0</v>
      </c>
      <c r="E119" s="20">
        <v>46348.991999999998</v>
      </c>
      <c r="F119" s="20">
        <v>0</v>
      </c>
      <c r="G119" s="20">
        <v>0</v>
      </c>
      <c r="H119" s="20">
        <v>686798.43518445187</v>
      </c>
      <c r="I119" s="20">
        <v>983093.14800000004</v>
      </c>
      <c r="J119" s="20">
        <v>0</v>
      </c>
      <c r="K119" s="20">
        <v>0</v>
      </c>
      <c r="L119" s="20">
        <v>0</v>
      </c>
      <c r="M119" s="20">
        <v>451320.08399999997</v>
      </c>
      <c r="N119" s="20">
        <v>2501072.6880000001</v>
      </c>
      <c r="O119" s="20">
        <v>1969052.148</v>
      </c>
      <c r="P119" s="20">
        <v>1082271.5160000001</v>
      </c>
      <c r="Q119" s="20">
        <v>15000</v>
      </c>
      <c r="R119" s="20">
        <v>0</v>
      </c>
      <c r="S119" s="20">
        <v>192280.93320277915</v>
      </c>
      <c r="T119" s="20">
        <v>60270.118248784886</v>
      </c>
      <c r="U119" s="20">
        <v>0</v>
      </c>
      <c r="V119" s="20">
        <v>0</v>
      </c>
      <c r="W119" s="20">
        <v>260028.00000041741</v>
      </c>
      <c r="X119" s="20">
        <v>3906.3956476685653</v>
      </c>
      <c r="Y119" s="20">
        <v>5212.4321968888771</v>
      </c>
      <c r="Z119" s="20">
        <v>0</v>
      </c>
      <c r="AA119" s="46">
        <f t="shared" si="18"/>
        <v>5212.4321968888771</v>
      </c>
      <c r="AB119" s="20">
        <v>0</v>
      </c>
      <c r="AC119" s="20">
        <v>14513.379626848144</v>
      </c>
      <c r="AD119" s="20">
        <v>6193.2179219153959</v>
      </c>
      <c r="AE119" s="20">
        <v>0</v>
      </c>
      <c r="AF119" s="45">
        <f t="shared" si="19"/>
        <v>20706.597548763541</v>
      </c>
      <c r="AG119" s="20">
        <v>19015.625125000028</v>
      </c>
      <c r="AH119" s="22">
        <v>0</v>
      </c>
      <c r="AI119" s="20">
        <v>989.56402282049578</v>
      </c>
      <c r="AJ119" s="20">
        <v>0</v>
      </c>
      <c r="AK119" s="20">
        <v>0</v>
      </c>
      <c r="AL119" s="20">
        <v>0</v>
      </c>
      <c r="AM119" s="45">
        <f t="shared" si="20"/>
        <v>0</v>
      </c>
      <c r="AN119" s="20">
        <v>3563.2463826849898</v>
      </c>
      <c r="AO119" s="20">
        <v>0</v>
      </c>
      <c r="AP119" s="20">
        <v>55161.599999999999</v>
      </c>
      <c r="AQ119" s="20">
        <v>72351.747874944514</v>
      </c>
      <c r="AR119" s="20">
        <v>7439.286888209881</v>
      </c>
      <c r="AS119" s="20">
        <v>7815.9479011358653</v>
      </c>
      <c r="AT119" s="20">
        <v>8111.3433851037234</v>
      </c>
      <c r="AU119" s="46">
        <f t="shared" si="21"/>
        <v>15927.29128623959</v>
      </c>
      <c r="AV119" s="20">
        <v>0</v>
      </c>
      <c r="AW119" s="20">
        <v>0</v>
      </c>
      <c r="AX119" s="20">
        <v>0</v>
      </c>
      <c r="AY119" s="20">
        <v>0</v>
      </c>
      <c r="AZ119" s="45">
        <f t="shared" si="22"/>
        <v>0</v>
      </c>
      <c r="BA119" s="20">
        <v>0</v>
      </c>
      <c r="BB119" s="20">
        <v>0</v>
      </c>
      <c r="BC119" s="20">
        <v>0</v>
      </c>
      <c r="BD119" s="20">
        <v>0</v>
      </c>
      <c r="BE119" s="20">
        <v>0</v>
      </c>
      <c r="BF119" s="20">
        <v>0</v>
      </c>
      <c r="BG119" s="23">
        <f t="shared" si="23"/>
        <v>8481809.8496096525</v>
      </c>
      <c r="BH119" s="24">
        <v>290555.00090155232</v>
      </c>
      <c r="BI119" s="24">
        <v>0</v>
      </c>
      <c r="BJ119" s="46">
        <f t="shared" si="24"/>
        <v>290555.00090155232</v>
      </c>
      <c r="BK119" s="20">
        <v>0</v>
      </c>
      <c r="BL119" s="20">
        <v>0</v>
      </c>
      <c r="BM119" s="46">
        <f t="shared" si="25"/>
        <v>0</v>
      </c>
      <c r="BN119" s="25">
        <v>0</v>
      </c>
      <c r="BO119" s="25"/>
      <c r="BP119" s="20">
        <v>554375.75883523084</v>
      </c>
      <c r="BQ119" s="20">
        <v>4650445.5264725508</v>
      </c>
      <c r="BR119" s="46">
        <f t="shared" si="26"/>
        <v>5204821.2853077818</v>
      </c>
      <c r="BS119" s="20">
        <v>0</v>
      </c>
      <c r="BT119" s="26">
        <v>0</v>
      </c>
      <c r="BU119" s="26">
        <v>13246.699450890754</v>
      </c>
      <c r="BV119" s="26">
        <v>0</v>
      </c>
      <c r="BW119" s="46">
        <f t="shared" si="27"/>
        <v>13246.699450890754</v>
      </c>
      <c r="BX119" s="27">
        <v>206736.92414756905</v>
      </c>
      <c r="BY119" s="27">
        <v>0</v>
      </c>
      <c r="BZ119" s="27">
        <v>306655.61087500001</v>
      </c>
      <c r="CA119" s="27">
        <v>0</v>
      </c>
      <c r="CB119" s="46">
        <f t="shared" si="28"/>
        <v>513392.53502256906</v>
      </c>
      <c r="CC119" s="21">
        <v>0</v>
      </c>
      <c r="CD119" s="21">
        <v>0</v>
      </c>
      <c r="CE119" s="46">
        <f t="shared" si="29"/>
        <v>0</v>
      </c>
      <c r="CF119" s="23">
        <f t="shared" si="30"/>
        <v>6022015.5206827931</v>
      </c>
      <c r="CG119" s="23">
        <f t="shared" si="31"/>
        <v>14503825.370292446</v>
      </c>
      <c r="CI119" s="51">
        <f t="shared" si="32"/>
        <v>7056971.1839999994</v>
      </c>
      <c r="CJ119" s="51">
        <f t="shared" si="33"/>
        <v>1424838.6656096536</v>
      </c>
      <c r="CK119" s="51">
        <f t="shared" si="34"/>
        <v>817194.23537501215</v>
      </c>
      <c r="CL119" s="51">
        <f t="shared" si="35"/>
        <v>5204821.2853077818</v>
      </c>
      <c r="CM119" s="29"/>
    </row>
    <row r="120" spans="1:91" s="28" customFormat="1">
      <c r="A120" s="31">
        <v>757</v>
      </c>
      <c r="B120" s="31" t="s">
        <v>226</v>
      </c>
      <c r="C120" s="20">
        <v>0</v>
      </c>
      <c r="D120" s="20">
        <v>0</v>
      </c>
      <c r="E120" s="20">
        <v>5748.6719999999996</v>
      </c>
      <c r="F120" s="20">
        <v>134684.954</v>
      </c>
      <c r="G120" s="20">
        <v>0</v>
      </c>
      <c r="H120" s="20">
        <v>219767.09535538583</v>
      </c>
      <c r="I120" s="20">
        <v>662314.23899999994</v>
      </c>
      <c r="J120" s="20">
        <v>0</v>
      </c>
      <c r="K120" s="20">
        <v>0</v>
      </c>
      <c r="L120" s="20">
        <v>0</v>
      </c>
      <c r="M120" s="20">
        <v>412135.04399999999</v>
      </c>
      <c r="N120" s="20">
        <v>1999893.3959999999</v>
      </c>
      <c r="O120" s="20">
        <v>2059468.5719999999</v>
      </c>
      <c r="P120" s="20">
        <v>382730.58600000001</v>
      </c>
      <c r="Q120" s="20">
        <v>23681.567999999999</v>
      </c>
      <c r="R120" s="20">
        <v>0</v>
      </c>
      <c r="S120" s="20">
        <v>104713.38301650864</v>
      </c>
      <c r="T120" s="20">
        <v>44348.606422349199</v>
      </c>
      <c r="U120" s="20">
        <v>0</v>
      </c>
      <c r="V120" s="20">
        <v>0</v>
      </c>
      <c r="W120" s="20">
        <v>274938.00000044133</v>
      </c>
      <c r="X120" s="20">
        <v>2692.472273283945</v>
      </c>
      <c r="Y120" s="20">
        <v>5212.4321968888771</v>
      </c>
      <c r="Z120" s="20">
        <v>0</v>
      </c>
      <c r="AA120" s="46">
        <f t="shared" si="18"/>
        <v>5212.4321968888771</v>
      </c>
      <c r="AB120" s="20">
        <v>0</v>
      </c>
      <c r="AC120" s="20">
        <v>12066.652565488905</v>
      </c>
      <c r="AD120" s="20">
        <v>5914.7947477941989</v>
      </c>
      <c r="AE120" s="20">
        <v>0</v>
      </c>
      <c r="AF120" s="45">
        <f t="shared" si="19"/>
        <v>17981.447313283104</v>
      </c>
      <c r="AG120" s="20">
        <v>12000</v>
      </c>
      <c r="AH120" s="22">
        <v>0</v>
      </c>
      <c r="AI120" s="20">
        <v>682.05423474544136</v>
      </c>
      <c r="AJ120" s="20">
        <v>0</v>
      </c>
      <c r="AK120" s="20">
        <v>0</v>
      </c>
      <c r="AL120" s="20">
        <v>0</v>
      </c>
      <c r="AM120" s="45">
        <f t="shared" si="20"/>
        <v>0</v>
      </c>
      <c r="AN120" s="20">
        <v>2455.9576022425058</v>
      </c>
      <c r="AO120" s="20">
        <v>0</v>
      </c>
      <c r="AP120" s="20">
        <v>38937.599999999999</v>
      </c>
      <c r="AQ120" s="20">
        <v>73442.477742405987</v>
      </c>
      <c r="AR120" s="20">
        <v>5127.5076787125627</v>
      </c>
      <c r="AS120" s="20">
        <v>8946.3846856140008</v>
      </c>
      <c r="AT120" s="20">
        <v>9512.9377209345366</v>
      </c>
      <c r="AU120" s="46">
        <f t="shared" si="21"/>
        <v>18459.322406548537</v>
      </c>
      <c r="AV120" s="20">
        <v>0</v>
      </c>
      <c r="AW120" s="20">
        <v>0</v>
      </c>
      <c r="AX120" s="20">
        <v>0</v>
      </c>
      <c r="AY120" s="20">
        <v>0</v>
      </c>
      <c r="AZ120" s="45">
        <f t="shared" si="22"/>
        <v>0</v>
      </c>
      <c r="BA120" s="20">
        <v>0</v>
      </c>
      <c r="BB120" s="20">
        <v>0</v>
      </c>
      <c r="BC120" s="20">
        <v>0</v>
      </c>
      <c r="BD120" s="20">
        <v>0</v>
      </c>
      <c r="BE120" s="20">
        <v>134200</v>
      </c>
      <c r="BF120" s="20">
        <v>0</v>
      </c>
      <c r="BG120" s="23">
        <f t="shared" si="23"/>
        <v>6635615.387242795</v>
      </c>
      <c r="BH120" s="24">
        <v>160063.00049665355</v>
      </c>
      <c r="BI120" s="24">
        <v>0</v>
      </c>
      <c r="BJ120" s="46">
        <f t="shared" si="24"/>
        <v>160063.00049665355</v>
      </c>
      <c r="BK120" s="20">
        <v>0</v>
      </c>
      <c r="BL120" s="20">
        <v>0</v>
      </c>
      <c r="BM120" s="46">
        <f t="shared" si="25"/>
        <v>0</v>
      </c>
      <c r="BN120" s="25">
        <v>0</v>
      </c>
      <c r="BO120" s="25"/>
      <c r="BP120" s="20">
        <v>554375.75883523084</v>
      </c>
      <c r="BQ120" s="20">
        <v>2270801.2825701125</v>
      </c>
      <c r="BR120" s="46">
        <f t="shared" si="26"/>
        <v>2825177.0414053435</v>
      </c>
      <c r="BS120" s="20">
        <v>0</v>
      </c>
      <c r="BT120" s="26">
        <v>0</v>
      </c>
      <c r="BU120" s="26">
        <v>12418.780735210077</v>
      </c>
      <c r="BV120" s="26">
        <v>0</v>
      </c>
      <c r="BW120" s="46">
        <f t="shared" si="27"/>
        <v>12418.780735210077</v>
      </c>
      <c r="BX120" s="27">
        <v>206736.92414756905</v>
      </c>
      <c r="BY120" s="27">
        <v>0</v>
      </c>
      <c r="BZ120" s="27">
        <v>0</v>
      </c>
      <c r="CA120" s="27">
        <v>0</v>
      </c>
      <c r="CB120" s="46">
        <f t="shared" si="28"/>
        <v>206736.92414756905</v>
      </c>
      <c r="CC120" s="21">
        <v>0</v>
      </c>
      <c r="CD120" s="21">
        <v>0</v>
      </c>
      <c r="CE120" s="46">
        <f t="shared" si="29"/>
        <v>0</v>
      </c>
      <c r="CF120" s="23">
        <f t="shared" si="30"/>
        <v>3204395.746784776</v>
      </c>
      <c r="CG120" s="23">
        <f t="shared" si="31"/>
        <v>9840011.1340275705</v>
      </c>
      <c r="CI120" s="51">
        <f t="shared" si="32"/>
        <v>5579161.004999999</v>
      </c>
      <c r="CJ120" s="51">
        <f t="shared" si="33"/>
        <v>1056454.382242796</v>
      </c>
      <c r="CK120" s="51">
        <f t="shared" si="34"/>
        <v>379218.70537943265</v>
      </c>
      <c r="CL120" s="51">
        <f t="shared" si="35"/>
        <v>2825177.0414053435</v>
      </c>
      <c r="CM120" s="29"/>
    </row>
    <row r="121" spans="1:91" s="28" customFormat="1">
      <c r="A121" s="31">
        <v>758</v>
      </c>
      <c r="B121" s="31" t="s">
        <v>227</v>
      </c>
      <c r="C121" s="20">
        <v>0</v>
      </c>
      <c r="D121" s="20">
        <v>0</v>
      </c>
      <c r="E121" s="20">
        <v>1555.44</v>
      </c>
      <c r="F121" s="20">
        <v>127253.652</v>
      </c>
      <c r="G121" s="20">
        <v>0</v>
      </c>
      <c r="H121" s="20">
        <v>393699.06422589906</v>
      </c>
      <c r="I121" s="20">
        <v>576381.02399999998</v>
      </c>
      <c r="J121" s="20">
        <v>0</v>
      </c>
      <c r="K121" s="20">
        <v>0</v>
      </c>
      <c r="L121" s="20">
        <v>0</v>
      </c>
      <c r="M121" s="20">
        <v>125227.56</v>
      </c>
      <c r="N121" s="20">
        <v>2545813.8119999999</v>
      </c>
      <c r="O121" s="20">
        <v>1019867.088</v>
      </c>
      <c r="P121" s="20">
        <v>309840.29200000002</v>
      </c>
      <c r="Q121" s="20">
        <v>22500.804</v>
      </c>
      <c r="R121" s="20">
        <v>0</v>
      </c>
      <c r="S121" s="20">
        <v>171572.00042588866</v>
      </c>
      <c r="T121" s="20">
        <v>57426.01214419055</v>
      </c>
      <c r="U121" s="20">
        <v>0</v>
      </c>
      <c r="V121" s="20">
        <v>0</v>
      </c>
      <c r="W121" s="20">
        <v>743085.00000119279</v>
      </c>
      <c r="X121" s="20">
        <v>4915.432368259354</v>
      </c>
      <c r="Y121" s="20">
        <v>5212.4321968888771</v>
      </c>
      <c r="Z121" s="20">
        <v>0</v>
      </c>
      <c r="AA121" s="46">
        <f t="shared" si="18"/>
        <v>5212.4321968888771</v>
      </c>
      <c r="AB121" s="20">
        <v>0</v>
      </c>
      <c r="AC121" s="20">
        <v>11057.295065884487</v>
      </c>
      <c r="AD121" s="20">
        <v>5133.8516984298676</v>
      </c>
      <c r="AE121" s="20">
        <v>9038.5396047660051</v>
      </c>
      <c r="AF121" s="45">
        <f t="shared" si="19"/>
        <v>25229.686369080358</v>
      </c>
      <c r="AG121" s="20">
        <v>12000</v>
      </c>
      <c r="AH121" s="22">
        <v>0</v>
      </c>
      <c r="AI121" s="20">
        <v>1245.1721399853184</v>
      </c>
      <c r="AJ121" s="20">
        <v>0</v>
      </c>
      <c r="AK121" s="20">
        <v>0</v>
      </c>
      <c r="AL121" s="20">
        <v>4519.1467486865722</v>
      </c>
      <c r="AM121" s="45">
        <f t="shared" si="20"/>
        <v>4519.1467486865722</v>
      </c>
      <c r="AN121" s="20">
        <v>4483.6463546610239</v>
      </c>
      <c r="AO121" s="20">
        <v>0</v>
      </c>
      <c r="AP121" s="20">
        <v>43243.199999999997</v>
      </c>
      <c r="AQ121" s="20">
        <v>155974.37104699094</v>
      </c>
      <c r="AR121" s="20">
        <v>9360.8827331400826</v>
      </c>
      <c r="AS121" s="20">
        <v>7740.5854488373225</v>
      </c>
      <c r="AT121" s="20">
        <v>8017.9037627150019</v>
      </c>
      <c r="AU121" s="46">
        <f t="shared" si="21"/>
        <v>15758.489211552325</v>
      </c>
      <c r="AV121" s="20">
        <v>0</v>
      </c>
      <c r="AW121" s="20">
        <v>0</v>
      </c>
      <c r="AX121" s="20">
        <v>0</v>
      </c>
      <c r="AY121" s="20">
        <v>9038.5468926149169</v>
      </c>
      <c r="AZ121" s="45">
        <f t="shared" si="22"/>
        <v>9038.5468926149169</v>
      </c>
      <c r="BA121" s="20">
        <v>0</v>
      </c>
      <c r="BB121" s="20">
        <v>0</v>
      </c>
      <c r="BC121" s="20">
        <v>0</v>
      </c>
      <c r="BD121" s="20">
        <v>0</v>
      </c>
      <c r="BE121" s="20">
        <v>0</v>
      </c>
      <c r="BF121" s="20">
        <v>0</v>
      </c>
      <c r="BG121" s="23">
        <f t="shared" si="23"/>
        <v>6385202.7548590302</v>
      </c>
      <c r="BH121" s="24">
        <v>328118.00101810519</v>
      </c>
      <c r="BI121" s="24">
        <v>153655.64578964649</v>
      </c>
      <c r="BJ121" s="46">
        <f t="shared" si="24"/>
        <v>481773.64680775168</v>
      </c>
      <c r="BK121" s="20">
        <v>0</v>
      </c>
      <c r="BL121" s="20">
        <v>0</v>
      </c>
      <c r="BM121" s="46">
        <f t="shared" si="25"/>
        <v>0</v>
      </c>
      <c r="BN121" s="25">
        <v>0</v>
      </c>
      <c r="BO121" s="25"/>
      <c r="BP121" s="20">
        <v>554375.75883523084</v>
      </c>
      <c r="BQ121" s="20">
        <v>7183445.4500497878</v>
      </c>
      <c r="BR121" s="46">
        <f t="shared" si="26"/>
        <v>7737821.2088850187</v>
      </c>
      <c r="BS121" s="20">
        <v>0</v>
      </c>
      <c r="BT121" s="26">
        <v>0</v>
      </c>
      <c r="BU121" s="26">
        <v>2897.0842684550335</v>
      </c>
      <c r="BV121" s="26">
        <v>90385.472860857903</v>
      </c>
      <c r="BW121" s="46">
        <f t="shared" si="27"/>
        <v>93282.557129312932</v>
      </c>
      <c r="BX121" s="27">
        <v>140285.769957279</v>
      </c>
      <c r="BY121" s="27">
        <v>0</v>
      </c>
      <c r="BZ121" s="27">
        <v>0</v>
      </c>
      <c r="CA121" s="27">
        <v>90385.472860857903</v>
      </c>
      <c r="CB121" s="46">
        <f t="shared" si="28"/>
        <v>230671.2428181369</v>
      </c>
      <c r="CC121" s="21">
        <v>0</v>
      </c>
      <c r="CD121" s="21">
        <v>94904.155313915137</v>
      </c>
      <c r="CE121" s="46">
        <f t="shared" si="29"/>
        <v>94904.155313915137</v>
      </c>
      <c r="CF121" s="23">
        <f t="shared" si="30"/>
        <v>8638452.8109541349</v>
      </c>
      <c r="CG121" s="23">
        <f t="shared" si="31"/>
        <v>15023655.565813165</v>
      </c>
      <c r="CI121" s="51">
        <f t="shared" si="32"/>
        <v>4642873.7799999993</v>
      </c>
      <c r="CJ121" s="51">
        <f t="shared" si="33"/>
        <v>1742328.9748590307</v>
      </c>
      <c r="CK121" s="51">
        <f t="shared" si="34"/>
        <v>900631.60206911666</v>
      </c>
      <c r="CL121" s="51">
        <f t="shared" si="35"/>
        <v>7737821.2088850187</v>
      </c>
      <c r="CM121" s="29"/>
    </row>
    <row r="122" spans="1:91" s="28" customFormat="1">
      <c r="A122" s="31">
        <v>759</v>
      </c>
      <c r="B122" s="31" t="s">
        <v>228</v>
      </c>
      <c r="C122" s="20">
        <v>0</v>
      </c>
      <c r="D122" s="20">
        <v>0</v>
      </c>
      <c r="E122" s="20"/>
      <c r="F122" s="20">
        <v>0</v>
      </c>
      <c r="G122" s="20">
        <v>0</v>
      </c>
      <c r="H122" s="20">
        <v>331576.25899403065</v>
      </c>
      <c r="I122" s="20">
        <v>546460.81200000003</v>
      </c>
      <c r="J122" s="20">
        <v>0</v>
      </c>
      <c r="K122" s="20">
        <v>0</v>
      </c>
      <c r="L122" s="20">
        <v>0</v>
      </c>
      <c r="M122" s="20">
        <v>334053.29800000001</v>
      </c>
      <c r="N122" s="20">
        <v>1058557.8</v>
      </c>
      <c r="O122" s="20">
        <v>1718143.14</v>
      </c>
      <c r="P122" s="20">
        <v>226864.818</v>
      </c>
      <c r="Q122" s="20">
        <v>15000</v>
      </c>
      <c r="R122" s="20">
        <v>0</v>
      </c>
      <c r="S122" s="20">
        <v>80748.668437561748</v>
      </c>
      <c r="T122" s="20">
        <v>62448.517577462655</v>
      </c>
      <c r="U122" s="20">
        <v>0</v>
      </c>
      <c r="V122" s="20">
        <v>0</v>
      </c>
      <c r="W122" s="20">
        <v>706743.00000113447</v>
      </c>
      <c r="X122" s="20">
        <v>3569.0915072315784</v>
      </c>
      <c r="Y122" s="20">
        <v>5212.4321968888771</v>
      </c>
      <c r="Z122" s="20">
        <v>0</v>
      </c>
      <c r="AA122" s="46">
        <f t="shared" si="18"/>
        <v>5212.4321968888771</v>
      </c>
      <c r="AB122" s="20">
        <v>0</v>
      </c>
      <c r="AC122" s="20">
        <v>9638.2316673220648</v>
      </c>
      <c r="AD122" s="20">
        <v>3626.2920727004616</v>
      </c>
      <c r="AE122" s="20">
        <v>0</v>
      </c>
      <c r="AF122" s="45">
        <f t="shared" si="19"/>
        <v>13264.523740022527</v>
      </c>
      <c r="AG122" s="20">
        <v>12000</v>
      </c>
      <c r="AH122" s="22">
        <v>0</v>
      </c>
      <c r="AI122" s="20">
        <v>904.11849394170838</v>
      </c>
      <c r="AJ122" s="20">
        <v>0</v>
      </c>
      <c r="AK122" s="20">
        <v>0</v>
      </c>
      <c r="AL122" s="20">
        <v>0</v>
      </c>
      <c r="AM122" s="45">
        <f t="shared" si="20"/>
        <v>0</v>
      </c>
      <c r="AN122" s="20">
        <v>3255.572028451546</v>
      </c>
      <c r="AO122" s="20">
        <v>0</v>
      </c>
      <c r="AP122" s="20">
        <v>30825.599999999999</v>
      </c>
      <c r="AQ122" s="20">
        <v>67382.867367620012</v>
      </c>
      <c r="AR122" s="20">
        <v>6796.9294580838796</v>
      </c>
      <c r="AS122" s="20">
        <v>9323.1969471067114</v>
      </c>
      <c r="AT122" s="20">
        <v>9980.1358328781425</v>
      </c>
      <c r="AU122" s="46">
        <f t="shared" si="21"/>
        <v>19303.332779984856</v>
      </c>
      <c r="AV122" s="20">
        <v>0</v>
      </c>
      <c r="AW122" s="20">
        <v>0</v>
      </c>
      <c r="AX122" s="20">
        <v>0</v>
      </c>
      <c r="AY122" s="20">
        <v>0</v>
      </c>
      <c r="AZ122" s="45">
        <f t="shared" si="22"/>
        <v>0</v>
      </c>
      <c r="BA122" s="20">
        <v>0</v>
      </c>
      <c r="BB122" s="20">
        <v>0</v>
      </c>
      <c r="BC122" s="20">
        <v>0</v>
      </c>
      <c r="BD122" s="20">
        <v>0</v>
      </c>
      <c r="BE122" s="20">
        <v>0</v>
      </c>
      <c r="BF122" s="20">
        <v>0</v>
      </c>
      <c r="BG122" s="23">
        <f t="shared" si="23"/>
        <v>5243110.780582414</v>
      </c>
      <c r="BH122" s="24">
        <v>217637.00067529775</v>
      </c>
      <c r="BI122" s="24">
        <v>0</v>
      </c>
      <c r="BJ122" s="46">
        <f t="shared" si="24"/>
        <v>217637.00067529775</v>
      </c>
      <c r="BK122" s="20">
        <v>0</v>
      </c>
      <c r="BL122" s="20">
        <v>0</v>
      </c>
      <c r="BM122" s="46">
        <f t="shared" si="25"/>
        <v>0</v>
      </c>
      <c r="BN122" s="25">
        <v>0</v>
      </c>
      <c r="BO122" s="25"/>
      <c r="BP122" s="20">
        <v>554375.75883523084</v>
      </c>
      <c r="BQ122" s="20">
        <v>4445714.4825701118</v>
      </c>
      <c r="BR122" s="46">
        <f t="shared" si="26"/>
        <v>5000090.2414053427</v>
      </c>
      <c r="BS122" s="20">
        <v>0</v>
      </c>
      <c r="BT122" s="26">
        <v>0</v>
      </c>
      <c r="BU122" s="26">
        <v>7037.3090832857133</v>
      </c>
      <c r="BV122" s="26">
        <v>0</v>
      </c>
      <c r="BW122" s="46">
        <f t="shared" si="27"/>
        <v>7037.3090832857133</v>
      </c>
      <c r="BX122" s="27">
        <v>206736.92414756905</v>
      </c>
      <c r="BY122" s="27">
        <v>0</v>
      </c>
      <c r="BZ122" s="27">
        <v>0</v>
      </c>
      <c r="CA122" s="27">
        <v>0</v>
      </c>
      <c r="CB122" s="46">
        <f t="shared" si="28"/>
        <v>206736.92414756905</v>
      </c>
      <c r="CC122" s="21">
        <v>0</v>
      </c>
      <c r="CD122" s="21">
        <v>0</v>
      </c>
      <c r="CE122" s="46">
        <f t="shared" si="29"/>
        <v>0</v>
      </c>
      <c r="CF122" s="23">
        <f t="shared" si="30"/>
        <v>5431501.4753114944</v>
      </c>
      <c r="CG122" s="23">
        <f t="shared" si="31"/>
        <v>10674612.255893908</v>
      </c>
      <c r="CI122" s="51">
        <f t="shared" si="32"/>
        <v>3929905.4679999999</v>
      </c>
      <c r="CJ122" s="51">
        <f t="shared" si="33"/>
        <v>1313205.3125824144</v>
      </c>
      <c r="CK122" s="51">
        <f t="shared" si="34"/>
        <v>431411.23390615254</v>
      </c>
      <c r="CL122" s="51">
        <f t="shared" si="35"/>
        <v>5000090.2414053427</v>
      </c>
      <c r="CM122" s="29"/>
    </row>
    <row r="123" spans="1:91" s="28" customFormat="1">
      <c r="A123" s="31">
        <v>760</v>
      </c>
      <c r="B123" s="31" t="s">
        <v>229</v>
      </c>
      <c r="C123" s="20">
        <v>0</v>
      </c>
      <c r="D123" s="20">
        <v>0</v>
      </c>
      <c r="E123" s="20">
        <v>9267.7559999999994</v>
      </c>
      <c r="F123" s="20">
        <v>155620.45199999999</v>
      </c>
      <c r="G123" s="20">
        <v>0</v>
      </c>
      <c r="H123" s="20">
        <v>315746.94602884055</v>
      </c>
      <c r="I123" s="20">
        <v>764611.77599999995</v>
      </c>
      <c r="J123" s="20">
        <v>0</v>
      </c>
      <c r="K123" s="20">
        <v>0</v>
      </c>
      <c r="L123" s="20">
        <v>0</v>
      </c>
      <c r="M123" s="20">
        <v>204517.32</v>
      </c>
      <c r="N123" s="20">
        <v>2959234.0079999999</v>
      </c>
      <c r="O123" s="20">
        <v>2415190.7760000001</v>
      </c>
      <c r="P123" s="20">
        <v>892588.24800000002</v>
      </c>
      <c r="Q123" s="20">
        <v>15000</v>
      </c>
      <c r="R123" s="20">
        <v>0</v>
      </c>
      <c r="S123" s="20">
        <v>226156.97047943133</v>
      </c>
      <c r="T123" s="20">
        <v>58981.067748232039</v>
      </c>
      <c r="U123" s="20">
        <v>0</v>
      </c>
      <c r="V123" s="20">
        <v>0</v>
      </c>
      <c r="W123" s="20">
        <v>1937805.0000031106</v>
      </c>
      <c r="X123" s="20">
        <v>4130.8592344223453</v>
      </c>
      <c r="Y123" s="20">
        <v>5212.4321968888771</v>
      </c>
      <c r="Z123" s="20">
        <v>0</v>
      </c>
      <c r="AA123" s="46">
        <f t="shared" si="18"/>
        <v>5212.4321968888771</v>
      </c>
      <c r="AB123" s="20">
        <v>0</v>
      </c>
      <c r="AC123" s="20">
        <v>15456.637065123154</v>
      </c>
      <c r="AD123" s="20">
        <v>6804.3907431570469</v>
      </c>
      <c r="AE123" s="20">
        <v>4325.3569808691173</v>
      </c>
      <c r="AF123" s="45">
        <f t="shared" si="19"/>
        <v>26586.384789149317</v>
      </c>
      <c r="AG123" s="20">
        <v>19015.625125000028</v>
      </c>
      <c r="AH123" s="22">
        <v>0</v>
      </c>
      <c r="AI123" s="20">
        <v>1046.4249017274633</v>
      </c>
      <c r="AJ123" s="20">
        <v>0</v>
      </c>
      <c r="AK123" s="20">
        <v>0</v>
      </c>
      <c r="AL123" s="20">
        <v>0</v>
      </c>
      <c r="AM123" s="45">
        <f t="shared" si="20"/>
        <v>0</v>
      </c>
      <c r="AN123" s="20">
        <v>3767.9924288317129</v>
      </c>
      <c r="AO123" s="20">
        <v>0</v>
      </c>
      <c r="AP123" s="20">
        <v>38937.599999999999</v>
      </c>
      <c r="AQ123" s="20">
        <v>80592.817984653433</v>
      </c>
      <c r="AR123" s="20">
        <v>7866.7522983801391</v>
      </c>
      <c r="AS123" s="20">
        <v>9926.0965654950523</v>
      </c>
      <c r="AT123" s="20">
        <v>10727.652811987911</v>
      </c>
      <c r="AU123" s="46">
        <f t="shared" si="21"/>
        <v>20653.749377482964</v>
      </c>
      <c r="AV123" s="20">
        <v>0</v>
      </c>
      <c r="AW123" s="20">
        <v>0</v>
      </c>
      <c r="AX123" s="20">
        <v>0</v>
      </c>
      <c r="AY123" s="20">
        <v>0</v>
      </c>
      <c r="AZ123" s="45">
        <f t="shared" si="22"/>
        <v>0</v>
      </c>
      <c r="BA123" s="20">
        <v>0</v>
      </c>
      <c r="BB123" s="20">
        <v>0</v>
      </c>
      <c r="BC123" s="20">
        <v>0</v>
      </c>
      <c r="BD123" s="20">
        <v>0</v>
      </c>
      <c r="BE123" s="20">
        <v>0</v>
      </c>
      <c r="BF123" s="20">
        <v>0</v>
      </c>
      <c r="BG123" s="23">
        <f t="shared" si="23"/>
        <v>10162530.958596153</v>
      </c>
      <c r="BH123" s="24">
        <v>251112.00077916609</v>
      </c>
      <c r="BI123" s="24">
        <v>12116.735629877276</v>
      </c>
      <c r="BJ123" s="46">
        <f t="shared" si="24"/>
        <v>263228.73640904337</v>
      </c>
      <c r="BK123" s="20">
        <v>0</v>
      </c>
      <c r="BL123" s="20">
        <v>0</v>
      </c>
      <c r="BM123" s="46">
        <f t="shared" si="25"/>
        <v>0</v>
      </c>
      <c r="BN123" s="25">
        <v>0</v>
      </c>
      <c r="BO123" s="25"/>
      <c r="BP123" s="20">
        <v>554375.75883523084</v>
      </c>
      <c r="BQ123" s="20">
        <v>4214105.9654969415</v>
      </c>
      <c r="BR123" s="46">
        <f t="shared" si="26"/>
        <v>4768481.7243321724</v>
      </c>
      <c r="BS123" s="20">
        <v>0</v>
      </c>
      <c r="BT123" s="26">
        <v>0</v>
      </c>
      <c r="BU123" s="26">
        <v>14488.577524411754</v>
      </c>
      <c r="BV123" s="26">
        <v>0</v>
      </c>
      <c r="BW123" s="46">
        <f t="shared" si="27"/>
        <v>14488.577524411754</v>
      </c>
      <c r="BX123" s="27">
        <v>140285.769957279</v>
      </c>
      <c r="BY123" s="27">
        <v>0</v>
      </c>
      <c r="BZ123" s="27">
        <v>0</v>
      </c>
      <c r="CA123" s="27">
        <v>62088.129768535051</v>
      </c>
      <c r="CB123" s="46">
        <f t="shared" si="28"/>
        <v>202373.89972581406</v>
      </c>
      <c r="CC123" s="21">
        <v>0</v>
      </c>
      <c r="CD123" s="21">
        <v>137737.62662243555</v>
      </c>
      <c r="CE123" s="46">
        <f t="shared" si="29"/>
        <v>137737.62662243555</v>
      </c>
      <c r="CF123" s="23">
        <f t="shared" si="30"/>
        <v>5386310.5646138769</v>
      </c>
      <c r="CG123" s="23">
        <f t="shared" si="31"/>
        <v>15548841.52321003</v>
      </c>
      <c r="CI123" s="51">
        <f t="shared" si="32"/>
        <v>7290079.7279999992</v>
      </c>
      <c r="CJ123" s="51">
        <f t="shared" si="33"/>
        <v>2872451.2305961517</v>
      </c>
      <c r="CK123" s="51">
        <f t="shared" si="34"/>
        <v>617828.84028170479</v>
      </c>
      <c r="CL123" s="51">
        <f t="shared" si="35"/>
        <v>4768481.7243321724</v>
      </c>
      <c r="CM123" s="29"/>
    </row>
    <row r="124" spans="1:91" s="28" customFormat="1">
      <c r="A124" s="19">
        <v>761</v>
      </c>
      <c r="B124" s="19" t="s">
        <v>230</v>
      </c>
      <c r="C124" s="20">
        <v>0</v>
      </c>
      <c r="D124" s="20">
        <v>0</v>
      </c>
      <c r="E124" s="20">
        <v>0</v>
      </c>
      <c r="F124" s="20">
        <v>531169.21299999999</v>
      </c>
      <c r="G124" s="20">
        <v>0</v>
      </c>
      <c r="H124" s="20">
        <v>1490317.682350962</v>
      </c>
      <c r="I124" s="20">
        <v>636426.14399999997</v>
      </c>
      <c r="J124" s="20">
        <v>0</v>
      </c>
      <c r="K124" s="20">
        <v>0</v>
      </c>
      <c r="L124" s="20">
        <v>0</v>
      </c>
      <c r="M124" s="20">
        <v>352697.196</v>
      </c>
      <c r="N124" s="20">
        <v>2220721.02</v>
      </c>
      <c r="O124" s="20">
        <v>3197932.2</v>
      </c>
      <c r="P124" s="20">
        <v>517011.08399999997</v>
      </c>
      <c r="Q124" s="20">
        <v>15000</v>
      </c>
      <c r="R124" s="20">
        <v>0</v>
      </c>
      <c r="S124" s="20">
        <v>283649.27674072306</v>
      </c>
      <c r="T124" s="20">
        <v>86841.350063877006</v>
      </c>
      <c r="U124" s="20">
        <v>0</v>
      </c>
      <c r="V124" s="20">
        <v>0</v>
      </c>
      <c r="W124" s="20">
        <v>474048.00000076095</v>
      </c>
      <c r="X124" s="20">
        <v>3766.4502143680334</v>
      </c>
      <c r="Y124" s="20">
        <v>5212.4321968888771</v>
      </c>
      <c r="Z124" s="20">
        <v>0</v>
      </c>
      <c r="AA124" s="46">
        <f t="shared" si="18"/>
        <v>5212.4321968888771</v>
      </c>
      <c r="AB124" s="20">
        <v>0</v>
      </c>
      <c r="AC124" s="20">
        <v>13538.789571972231</v>
      </c>
      <c r="AD124" s="20">
        <v>5996.2844572930862</v>
      </c>
      <c r="AE124" s="20">
        <v>0</v>
      </c>
      <c r="AF124" s="45">
        <f t="shared" si="19"/>
        <v>19535.074029265317</v>
      </c>
      <c r="AG124" s="20">
        <v>12000</v>
      </c>
      <c r="AH124" s="22">
        <v>0</v>
      </c>
      <c r="AI124" s="20">
        <v>954.11319334937366</v>
      </c>
      <c r="AJ124" s="20">
        <v>0</v>
      </c>
      <c r="AK124" s="20">
        <v>0</v>
      </c>
      <c r="AL124" s="20">
        <v>0</v>
      </c>
      <c r="AM124" s="45">
        <f t="shared" si="20"/>
        <v>0</v>
      </c>
      <c r="AN124" s="20">
        <v>3435.5941672011304</v>
      </c>
      <c r="AO124" s="20">
        <v>0</v>
      </c>
      <c r="AP124" s="20">
        <v>38937.599999999999</v>
      </c>
      <c r="AQ124" s="20">
        <v>98529.264694019919</v>
      </c>
      <c r="AR124" s="20">
        <v>7172.7767031397016</v>
      </c>
      <c r="AS124" s="20">
        <v>13091.319562033832</v>
      </c>
      <c r="AT124" s="20">
        <v>14652.116952314191</v>
      </c>
      <c r="AU124" s="46">
        <f t="shared" si="21"/>
        <v>27743.436514348025</v>
      </c>
      <c r="AV124" s="20">
        <v>0</v>
      </c>
      <c r="AW124" s="20">
        <v>0</v>
      </c>
      <c r="AX124" s="20">
        <v>0</v>
      </c>
      <c r="AY124" s="20">
        <v>0</v>
      </c>
      <c r="AZ124" s="45">
        <f t="shared" si="22"/>
        <v>0</v>
      </c>
      <c r="BA124" s="20">
        <v>0</v>
      </c>
      <c r="BB124" s="20">
        <v>0</v>
      </c>
      <c r="BC124" s="20">
        <v>0</v>
      </c>
      <c r="BD124" s="20">
        <v>0</v>
      </c>
      <c r="BE124" s="20">
        <v>0</v>
      </c>
      <c r="BF124" s="20">
        <v>417628.13750000001</v>
      </c>
      <c r="BG124" s="23">
        <f t="shared" si="23"/>
        <v>10440728.045368902</v>
      </c>
      <c r="BH124" s="24">
        <v>247031.00076650333</v>
      </c>
      <c r="BI124" s="24">
        <v>0</v>
      </c>
      <c r="BJ124" s="46">
        <f t="shared" si="24"/>
        <v>247031.00076650333</v>
      </c>
      <c r="BK124" s="20">
        <v>0</v>
      </c>
      <c r="BL124" s="20">
        <v>0</v>
      </c>
      <c r="BM124" s="46">
        <f t="shared" si="25"/>
        <v>0</v>
      </c>
      <c r="BN124" s="25">
        <v>0</v>
      </c>
      <c r="BO124" s="25"/>
      <c r="BP124" s="20">
        <v>554375.75883523084</v>
      </c>
      <c r="BQ124" s="20">
        <v>3938618.0785050718</v>
      </c>
      <c r="BR124" s="46">
        <f t="shared" si="26"/>
        <v>4492993.8373403028</v>
      </c>
      <c r="BS124" s="20">
        <v>0</v>
      </c>
      <c r="BT124" s="26">
        <v>0</v>
      </c>
      <c r="BU124" s="26">
        <v>8072.2074778865526</v>
      </c>
      <c r="BV124" s="26">
        <v>0</v>
      </c>
      <c r="BW124" s="46">
        <f t="shared" si="27"/>
        <v>8072.2074778865526</v>
      </c>
      <c r="BX124" s="27">
        <v>206736.92414756905</v>
      </c>
      <c r="BY124" s="27">
        <v>0</v>
      </c>
      <c r="BZ124" s="27">
        <v>0</v>
      </c>
      <c r="CA124" s="27">
        <v>0</v>
      </c>
      <c r="CB124" s="46">
        <f t="shared" si="28"/>
        <v>206736.92414756905</v>
      </c>
      <c r="CC124" s="21">
        <v>0</v>
      </c>
      <c r="CD124" s="21">
        <v>0</v>
      </c>
      <c r="CE124" s="46">
        <f t="shared" si="29"/>
        <v>0</v>
      </c>
      <c r="CF124" s="23">
        <f t="shared" si="30"/>
        <v>4954833.9697322613</v>
      </c>
      <c r="CG124" s="23">
        <f t="shared" si="31"/>
        <v>15395562.015101165</v>
      </c>
      <c r="CI124" s="51">
        <f t="shared" si="32"/>
        <v>6978725.2439999999</v>
      </c>
      <c r="CJ124" s="51">
        <f t="shared" si="33"/>
        <v>3462002.8013689043</v>
      </c>
      <c r="CK124" s="51">
        <f t="shared" si="34"/>
        <v>461840.13239195896</v>
      </c>
      <c r="CL124" s="51">
        <f t="shared" si="35"/>
        <v>4492993.8373403028</v>
      </c>
      <c r="CM124" s="29"/>
    </row>
    <row r="125" spans="1:91" s="28" customFormat="1">
      <c r="A125" s="19">
        <v>762</v>
      </c>
      <c r="B125" s="19" t="s">
        <v>231</v>
      </c>
      <c r="C125" s="20">
        <v>0</v>
      </c>
      <c r="D125" s="20">
        <v>0</v>
      </c>
      <c r="E125" s="20">
        <v>0</v>
      </c>
      <c r="F125" s="20">
        <v>218745.53200000001</v>
      </c>
      <c r="G125" s="20">
        <v>0</v>
      </c>
      <c r="H125" s="20">
        <v>79896.043777462066</v>
      </c>
      <c r="I125" s="20">
        <v>260140.42800000001</v>
      </c>
      <c r="J125" s="20">
        <v>0</v>
      </c>
      <c r="K125" s="20">
        <v>0</v>
      </c>
      <c r="L125" s="20">
        <v>0</v>
      </c>
      <c r="M125" s="20">
        <v>255434.37599999999</v>
      </c>
      <c r="N125" s="20">
        <v>268768.03200000001</v>
      </c>
      <c r="O125" s="20">
        <v>240402.76800000001</v>
      </c>
      <c r="P125" s="20">
        <v>149584.01999999999</v>
      </c>
      <c r="Q125" s="20">
        <v>15000</v>
      </c>
      <c r="R125" s="20">
        <v>0</v>
      </c>
      <c r="S125" s="20">
        <v>22865.344773913723</v>
      </c>
      <c r="T125" s="20">
        <v>26130.541268133551</v>
      </c>
      <c r="U125" s="20">
        <v>0</v>
      </c>
      <c r="V125" s="20">
        <v>0</v>
      </c>
      <c r="W125" s="20">
        <v>163770.00000026289</v>
      </c>
      <c r="X125" s="20">
        <v>1301.5054484053992</v>
      </c>
      <c r="Y125" s="20">
        <v>5212.4321968888771</v>
      </c>
      <c r="Z125" s="20">
        <v>0</v>
      </c>
      <c r="AA125" s="46">
        <f t="shared" si="18"/>
        <v>5212.4321968888771</v>
      </c>
      <c r="AB125" s="20">
        <v>0</v>
      </c>
      <c r="AC125" s="20">
        <v>4802.5344809280659</v>
      </c>
      <c r="AD125" s="20">
        <v>1460.0239618550554</v>
      </c>
      <c r="AE125" s="20">
        <v>9038.5396047660051</v>
      </c>
      <c r="AF125" s="45">
        <f t="shared" si="19"/>
        <v>15301.098047549127</v>
      </c>
      <c r="AG125" s="20">
        <v>12000</v>
      </c>
      <c r="AH125" s="22">
        <v>0</v>
      </c>
      <c r="AI125" s="20">
        <v>329.69598663553302</v>
      </c>
      <c r="AJ125" s="20">
        <v>0</v>
      </c>
      <c r="AK125" s="20">
        <v>0</v>
      </c>
      <c r="AL125" s="20">
        <v>12431.306148995816</v>
      </c>
      <c r="AM125" s="45">
        <f t="shared" si="20"/>
        <v>12431.306148995816</v>
      </c>
      <c r="AN125" s="20">
        <v>1187.1773878928959</v>
      </c>
      <c r="AO125" s="20">
        <v>0</v>
      </c>
      <c r="AP125" s="20">
        <v>34070.400000000001</v>
      </c>
      <c r="AQ125" s="20">
        <v>25692.747989092524</v>
      </c>
      <c r="AR125" s="20">
        <v>2478.5693233696466</v>
      </c>
      <c r="AS125" s="20">
        <v>5630.4367844781355</v>
      </c>
      <c r="AT125" s="20">
        <v>5401.594335830815</v>
      </c>
      <c r="AU125" s="46">
        <f t="shared" si="21"/>
        <v>11032.031120308951</v>
      </c>
      <c r="AV125" s="20">
        <v>0</v>
      </c>
      <c r="AW125" s="20">
        <v>0</v>
      </c>
      <c r="AX125" s="20">
        <v>0</v>
      </c>
      <c r="AY125" s="20">
        <v>31477.669785563663</v>
      </c>
      <c r="AZ125" s="45">
        <f t="shared" si="22"/>
        <v>31477.669785563663</v>
      </c>
      <c r="BA125" s="20">
        <v>0</v>
      </c>
      <c r="BB125" s="20">
        <v>0</v>
      </c>
      <c r="BC125" s="20">
        <v>0</v>
      </c>
      <c r="BD125" s="20">
        <v>0</v>
      </c>
      <c r="BE125" s="20">
        <v>0</v>
      </c>
      <c r="BF125" s="20">
        <v>0</v>
      </c>
      <c r="BG125" s="23">
        <f t="shared" si="23"/>
        <v>1853251.7192544742</v>
      </c>
      <c r="BH125" s="24">
        <v>89476.000277631756</v>
      </c>
      <c r="BI125" s="24">
        <v>23608.252339172752</v>
      </c>
      <c r="BJ125" s="46">
        <f t="shared" si="24"/>
        <v>113084.2526168045</v>
      </c>
      <c r="BK125" s="20">
        <v>0</v>
      </c>
      <c r="BL125" s="20">
        <v>39347.087231954574</v>
      </c>
      <c r="BM125" s="46">
        <f t="shared" si="25"/>
        <v>39347.087231954574</v>
      </c>
      <c r="BN125" s="25">
        <v>0</v>
      </c>
      <c r="BO125" s="25"/>
      <c r="BP125" s="20">
        <v>554375.75883523084</v>
      </c>
      <c r="BQ125" s="20">
        <v>705586.10289531539</v>
      </c>
      <c r="BR125" s="46">
        <f t="shared" si="26"/>
        <v>1259961.8617305462</v>
      </c>
      <c r="BS125" s="20">
        <v>0</v>
      </c>
      <c r="BT125" s="26">
        <v>0</v>
      </c>
      <c r="BU125" s="26">
        <v>3134.7137263778245</v>
      </c>
      <c r="BV125" s="26">
        <v>178635.77603307378</v>
      </c>
      <c r="BW125" s="46">
        <f t="shared" si="27"/>
        <v>181770.48975945159</v>
      </c>
      <c r="BX125" s="27">
        <v>73834.615766988936</v>
      </c>
      <c r="BY125" s="27">
        <v>0</v>
      </c>
      <c r="BZ125" s="27">
        <v>0</v>
      </c>
      <c r="CA125" s="27">
        <v>125910.67914225465</v>
      </c>
      <c r="CB125" s="46">
        <f t="shared" si="28"/>
        <v>199745.29490924359</v>
      </c>
      <c r="CC125" s="21">
        <v>0</v>
      </c>
      <c r="CD125" s="21">
        <v>31477.669785563659</v>
      </c>
      <c r="CE125" s="46">
        <f t="shared" si="29"/>
        <v>31477.669785563659</v>
      </c>
      <c r="CF125" s="23">
        <f t="shared" si="30"/>
        <v>1825386.6560335641</v>
      </c>
      <c r="CG125" s="23">
        <f t="shared" si="31"/>
        <v>3678638.3752880385</v>
      </c>
      <c r="CI125" s="51">
        <f t="shared" si="32"/>
        <v>1223400.024</v>
      </c>
      <c r="CJ125" s="51">
        <f t="shared" si="33"/>
        <v>629851.69525447453</v>
      </c>
      <c r="CK125" s="51">
        <f t="shared" si="34"/>
        <v>565424.7943030179</v>
      </c>
      <c r="CL125" s="51">
        <f t="shared" si="35"/>
        <v>1259961.8617305462</v>
      </c>
      <c r="CM125" s="29"/>
    </row>
    <row r="126" spans="1:91" s="28" customFormat="1">
      <c r="A126" s="19">
        <v>763</v>
      </c>
      <c r="B126" s="19" t="s">
        <v>232</v>
      </c>
      <c r="C126" s="20">
        <v>0</v>
      </c>
      <c r="D126" s="20">
        <v>0</v>
      </c>
      <c r="E126" s="20">
        <v>5193.4319999999998</v>
      </c>
      <c r="F126" s="20">
        <v>0</v>
      </c>
      <c r="G126" s="20">
        <v>0</v>
      </c>
      <c r="H126" s="20">
        <v>176154.13838077307</v>
      </c>
      <c r="I126" s="20">
        <v>608721.19200000004</v>
      </c>
      <c r="J126" s="20">
        <v>0</v>
      </c>
      <c r="K126" s="20">
        <v>0</v>
      </c>
      <c r="L126" s="20">
        <v>0</v>
      </c>
      <c r="M126" s="20">
        <v>293752.82400000002</v>
      </c>
      <c r="N126" s="20">
        <v>1978556.52</v>
      </c>
      <c r="O126" s="20">
        <v>1217642.3759999999</v>
      </c>
      <c r="P126" s="20">
        <v>694335.76800000004</v>
      </c>
      <c r="Q126" s="20">
        <v>15000</v>
      </c>
      <c r="R126" s="20">
        <v>0</v>
      </c>
      <c r="S126" s="20">
        <v>115325.65456528935</v>
      </c>
      <c r="T126" s="20">
        <v>44018.314723291202</v>
      </c>
      <c r="U126" s="20">
        <v>0</v>
      </c>
      <c r="V126" s="20">
        <v>0</v>
      </c>
      <c r="W126" s="20">
        <v>1020951.0000016389</v>
      </c>
      <c r="X126" s="20">
        <v>3251.7301180433383</v>
      </c>
      <c r="Y126" s="20">
        <v>5212.4321968888771</v>
      </c>
      <c r="Z126" s="20">
        <v>0</v>
      </c>
      <c r="AA126" s="46">
        <f t="shared" si="18"/>
        <v>5212.4321968888771</v>
      </c>
      <c r="AB126" s="20">
        <v>0</v>
      </c>
      <c r="AC126" s="20">
        <v>11251.839144027692</v>
      </c>
      <c r="AD126" s="20">
        <v>4875.8009516833927</v>
      </c>
      <c r="AE126" s="20">
        <v>5896.4178555014132</v>
      </c>
      <c r="AF126" s="45">
        <f t="shared" si="19"/>
        <v>22024.057951212497</v>
      </c>
      <c r="AG126" s="20">
        <v>12000</v>
      </c>
      <c r="AH126" s="22">
        <v>0</v>
      </c>
      <c r="AI126" s="20">
        <v>823.72484176250589</v>
      </c>
      <c r="AJ126" s="20">
        <v>0</v>
      </c>
      <c r="AK126" s="20">
        <v>0</v>
      </c>
      <c r="AL126" s="20">
        <v>9162.5153995314031</v>
      </c>
      <c r="AM126" s="45">
        <f t="shared" si="20"/>
        <v>9162.5153995314031</v>
      </c>
      <c r="AN126" s="20">
        <v>2966.0885956344446</v>
      </c>
      <c r="AO126" s="20">
        <v>0</v>
      </c>
      <c r="AP126" s="20">
        <v>38937.599999999999</v>
      </c>
      <c r="AQ126" s="20">
        <v>73806.054364893149</v>
      </c>
      <c r="AR126" s="20">
        <v>6192.5507329485436</v>
      </c>
      <c r="AS126" s="20">
        <v>8494.2099718227455</v>
      </c>
      <c r="AT126" s="20">
        <v>8952.299986602211</v>
      </c>
      <c r="AU126" s="46">
        <f t="shared" si="21"/>
        <v>17446.509958424955</v>
      </c>
      <c r="AV126" s="20">
        <v>0</v>
      </c>
      <c r="AW126" s="20">
        <v>0</v>
      </c>
      <c r="AX126" s="20">
        <v>0</v>
      </c>
      <c r="AY126" s="20">
        <v>29066.166290233377</v>
      </c>
      <c r="AZ126" s="45">
        <f t="shared" si="22"/>
        <v>29066.166290233377</v>
      </c>
      <c r="BA126" s="20">
        <v>0</v>
      </c>
      <c r="BB126" s="20">
        <v>0</v>
      </c>
      <c r="BC126" s="20">
        <v>55800</v>
      </c>
      <c r="BD126" s="20">
        <v>0</v>
      </c>
      <c r="BE126" s="20">
        <v>0</v>
      </c>
      <c r="BF126" s="20">
        <v>0</v>
      </c>
      <c r="BG126" s="23">
        <f t="shared" si="23"/>
        <v>6446340.6501205675</v>
      </c>
      <c r="BH126" s="24">
        <v>208904.00064820048</v>
      </c>
      <c r="BI126" s="24">
        <v>76002.204143847746</v>
      </c>
      <c r="BJ126" s="46">
        <f t="shared" si="24"/>
        <v>284906.2047920482</v>
      </c>
      <c r="BK126" s="20">
        <v>0</v>
      </c>
      <c r="BL126" s="20">
        <v>0</v>
      </c>
      <c r="BM126" s="46">
        <f t="shared" si="25"/>
        <v>0</v>
      </c>
      <c r="BN126" s="25">
        <v>0</v>
      </c>
      <c r="BO126" s="25"/>
      <c r="BP126" s="20">
        <v>554375.75883523084</v>
      </c>
      <c r="BQ126" s="20">
        <v>3602764.6045213318</v>
      </c>
      <c r="BR126" s="46">
        <f t="shared" si="26"/>
        <v>4157140.3633565628</v>
      </c>
      <c r="BS126" s="20">
        <v>0</v>
      </c>
      <c r="BT126" s="26">
        <v>0</v>
      </c>
      <c r="BU126" s="26">
        <v>20490.582226998737</v>
      </c>
      <c r="BV126" s="26">
        <v>58132.331793525009</v>
      </c>
      <c r="BW126" s="46">
        <f t="shared" si="27"/>
        <v>78622.914020523749</v>
      </c>
      <c r="BX126" s="27">
        <v>206736.92414756905</v>
      </c>
      <c r="BY126" s="27">
        <v>0</v>
      </c>
      <c r="BZ126" s="27">
        <v>0</v>
      </c>
      <c r="CA126" s="27">
        <v>58428.92541542901</v>
      </c>
      <c r="CB126" s="46">
        <f t="shared" si="28"/>
        <v>265165.84956299805</v>
      </c>
      <c r="CC126" s="21">
        <v>0</v>
      </c>
      <c r="CD126" s="21">
        <v>58132.331793525016</v>
      </c>
      <c r="CE126" s="46">
        <f t="shared" si="29"/>
        <v>58132.331793525016</v>
      </c>
      <c r="CF126" s="23">
        <f t="shared" si="30"/>
        <v>4843967.6635256577</v>
      </c>
      <c r="CG126" s="23">
        <f t="shared" si="31"/>
        <v>11290308.313646225</v>
      </c>
      <c r="CI126" s="51">
        <f t="shared" si="32"/>
        <v>4846946.28</v>
      </c>
      <c r="CJ126" s="51">
        <f t="shared" si="33"/>
        <v>1599394.3701205659</v>
      </c>
      <c r="CK126" s="51">
        <f t="shared" si="34"/>
        <v>686827.30016909505</v>
      </c>
      <c r="CL126" s="51">
        <f t="shared" si="35"/>
        <v>4157140.3633565628</v>
      </c>
      <c r="CM126" s="29"/>
    </row>
    <row r="127" spans="1:91">
      <c r="A127" s="19">
        <v>764</v>
      </c>
      <c r="B127" s="19" t="s">
        <v>233</v>
      </c>
      <c r="C127" s="20">
        <v>0</v>
      </c>
      <c r="D127" s="20">
        <v>0</v>
      </c>
      <c r="E127" s="20">
        <v>13479.9</v>
      </c>
      <c r="F127" s="20">
        <v>198585.78600790401</v>
      </c>
      <c r="G127" s="20">
        <v>0</v>
      </c>
      <c r="H127" s="20">
        <v>154256.1066350553</v>
      </c>
      <c r="I127" s="20">
        <v>483767.73599999998</v>
      </c>
      <c r="J127" s="20">
        <v>0</v>
      </c>
      <c r="K127" s="20">
        <v>0</v>
      </c>
      <c r="L127" s="20">
        <v>0</v>
      </c>
      <c r="M127" s="20">
        <v>64878.408000000003</v>
      </c>
      <c r="N127" s="20">
        <v>1614680.304</v>
      </c>
      <c r="O127" s="20">
        <v>1704461.8319999999</v>
      </c>
      <c r="P127" s="20">
        <v>420004.36800000002</v>
      </c>
      <c r="Q127" s="20">
        <v>15000</v>
      </c>
      <c r="R127" s="20">
        <v>0</v>
      </c>
      <c r="S127" s="20">
        <v>129024.63125311107</v>
      </c>
      <c r="T127" s="20">
        <v>45485.191861949483</v>
      </c>
      <c r="U127" s="20">
        <v>0</v>
      </c>
      <c r="V127" s="20">
        <v>0</v>
      </c>
      <c r="W127" s="20">
        <v>108882.00000017478</v>
      </c>
      <c r="X127" s="20">
        <v>2169.6768792706989</v>
      </c>
      <c r="Y127" s="20">
        <v>5212.4321968888771</v>
      </c>
      <c r="Z127" s="20">
        <v>7869.4174463909148</v>
      </c>
      <c r="AA127" s="46">
        <f t="shared" si="18"/>
        <v>13081.849643279791</v>
      </c>
      <c r="AB127" s="20">
        <v>0</v>
      </c>
      <c r="AC127" s="20">
        <v>9039.8674757796161</v>
      </c>
      <c r="AD127" s="20">
        <v>4169.5568026930405</v>
      </c>
      <c r="AE127" s="20">
        <v>4325.3569808691173</v>
      </c>
      <c r="AF127" s="45">
        <f t="shared" si="19"/>
        <v>17534.781259341773</v>
      </c>
      <c r="AG127" s="20">
        <v>9195.8333000000002</v>
      </c>
      <c r="AH127" s="22">
        <v>0</v>
      </c>
      <c r="AI127" s="20">
        <v>549.62025727044193</v>
      </c>
      <c r="AJ127" s="20">
        <v>0</v>
      </c>
      <c r="AK127" s="20">
        <v>0</v>
      </c>
      <c r="AL127" s="20">
        <v>0</v>
      </c>
      <c r="AM127" s="45">
        <f t="shared" si="20"/>
        <v>0</v>
      </c>
      <c r="AN127" s="20">
        <v>1979.0860908496775</v>
      </c>
      <c r="AO127" s="20">
        <v>0</v>
      </c>
      <c r="AP127" s="20">
        <v>34070.400000000001</v>
      </c>
      <c r="AQ127" s="20">
        <v>49688.805073244977</v>
      </c>
      <c r="AR127" s="20">
        <v>4131.9032211301756</v>
      </c>
      <c r="AS127" s="20">
        <v>8192.7601626285777</v>
      </c>
      <c r="AT127" s="20">
        <v>8578.5414970473266</v>
      </c>
      <c r="AU127" s="46">
        <f t="shared" si="21"/>
        <v>16771.301659675904</v>
      </c>
      <c r="AV127" s="20">
        <v>0</v>
      </c>
      <c r="AW127" s="20">
        <v>0</v>
      </c>
      <c r="AX127" s="20">
        <v>0</v>
      </c>
      <c r="AY127" s="20">
        <v>0</v>
      </c>
      <c r="AZ127" s="45">
        <f t="shared" si="22"/>
        <v>0</v>
      </c>
      <c r="BA127" s="20">
        <v>0</v>
      </c>
      <c r="BB127" s="20">
        <v>0</v>
      </c>
      <c r="BC127" s="20">
        <v>0</v>
      </c>
      <c r="BD127" s="20">
        <v>0</v>
      </c>
      <c r="BE127" s="20">
        <v>0</v>
      </c>
      <c r="BF127" s="20">
        <v>0</v>
      </c>
      <c r="BG127" s="23">
        <f t="shared" si="23"/>
        <v>5101679.5211422611</v>
      </c>
      <c r="BH127" s="24">
        <v>223812.00069445794</v>
      </c>
      <c r="BI127" s="24">
        <v>125378.90011054781</v>
      </c>
      <c r="BJ127" s="46">
        <f t="shared" si="24"/>
        <v>349190.90080500575</v>
      </c>
      <c r="BK127" s="20">
        <v>0</v>
      </c>
      <c r="BL127" s="20">
        <v>0</v>
      </c>
      <c r="BM127" s="46">
        <f t="shared" si="25"/>
        <v>0</v>
      </c>
      <c r="BN127" s="25">
        <v>0</v>
      </c>
      <c r="BO127" s="25"/>
      <c r="BP127" s="20">
        <v>554375.75883523084</v>
      </c>
      <c r="BQ127" s="20">
        <v>2839720.2240335266</v>
      </c>
      <c r="BR127" s="46">
        <f t="shared" si="26"/>
        <v>3394095.9828687576</v>
      </c>
      <c r="BS127" s="20">
        <v>0</v>
      </c>
      <c r="BT127" s="26">
        <v>0</v>
      </c>
      <c r="BU127" s="26">
        <v>17690.618470665861</v>
      </c>
      <c r="BV127" s="26">
        <v>39347.087231954574</v>
      </c>
      <c r="BW127" s="46">
        <f t="shared" si="27"/>
        <v>57037.705702620435</v>
      </c>
      <c r="BX127" s="27">
        <v>103368.46207378453</v>
      </c>
      <c r="BY127" s="27">
        <v>0</v>
      </c>
      <c r="BZ127" s="27">
        <v>0</v>
      </c>
      <c r="CA127" s="27">
        <v>39347.087231954574</v>
      </c>
      <c r="CB127" s="46">
        <f t="shared" si="28"/>
        <v>142715.54930573911</v>
      </c>
      <c r="CC127" s="21">
        <v>0</v>
      </c>
      <c r="CD127" s="21">
        <v>0</v>
      </c>
      <c r="CE127" s="46">
        <f t="shared" si="29"/>
        <v>0</v>
      </c>
      <c r="CF127" s="23">
        <f t="shared" si="30"/>
        <v>3943040.1386821233</v>
      </c>
      <c r="CG127" s="23">
        <f t="shared" si="31"/>
        <v>9044719.6598243844</v>
      </c>
      <c r="CI127" s="51">
        <f t="shared" si="32"/>
        <v>4336863.0480000004</v>
      </c>
      <c r="CJ127" s="51">
        <f t="shared" si="33"/>
        <v>764816.47314225801</v>
      </c>
      <c r="CK127" s="51">
        <f t="shared" si="34"/>
        <v>548944.15581336524</v>
      </c>
      <c r="CL127" s="51">
        <f t="shared" si="35"/>
        <v>3394095.9828687576</v>
      </c>
      <c r="CM127" s="29"/>
    </row>
    <row r="128" spans="1:91">
      <c r="A128" s="19">
        <v>770</v>
      </c>
      <c r="B128" s="19" t="s">
        <v>234</v>
      </c>
      <c r="C128" s="20">
        <v>0</v>
      </c>
      <c r="D128" s="20">
        <v>0</v>
      </c>
      <c r="E128" s="20">
        <v>10248.924000000001</v>
      </c>
      <c r="F128" s="20">
        <v>303909.01500000001</v>
      </c>
      <c r="G128" s="20">
        <v>0</v>
      </c>
      <c r="H128" s="20">
        <v>280434.26771128725</v>
      </c>
      <c r="I128" s="20">
        <v>487574.52</v>
      </c>
      <c r="J128" s="20">
        <v>0</v>
      </c>
      <c r="K128" s="20">
        <v>0</v>
      </c>
      <c r="L128" s="20">
        <v>0</v>
      </c>
      <c r="M128" s="20">
        <v>47014.44</v>
      </c>
      <c r="N128" s="20">
        <v>2120858.88</v>
      </c>
      <c r="O128" s="20">
        <v>1135515.4080000001</v>
      </c>
      <c r="P128" s="20">
        <v>1952236.308</v>
      </c>
      <c r="Q128" s="20">
        <v>15000</v>
      </c>
      <c r="R128" s="20">
        <v>0</v>
      </c>
      <c r="S128" s="20">
        <v>143954.02865340485</v>
      </c>
      <c r="T128" s="20">
        <v>58012.022610101951</v>
      </c>
      <c r="U128" s="20">
        <v>0</v>
      </c>
      <c r="V128" s="20">
        <v>0</v>
      </c>
      <c r="W128" s="20">
        <v>443961.00000071269</v>
      </c>
      <c r="X128" s="20">
        <v>4864.7919419147738</v>
      </c>
      <c r="Y128" s="20">
        <v>5212.4321968888771</v>
      </c>
      <c r="Z128" s="20">
        <v>0</v>
      </c>
      <c r="AA128" s="46">
        <f t="shared" si="18"/>
        <v>5212.4321968888771</v>
      </c>
      <c r="AB128" s="20">
        <v>0</v>
      </c>
      <c r="AC128" s="20">
        <v>12719.763721027552</v>
      </c>
      <c r="AD128" s="20">
        <v>5106.6884619302382</v>
      </c>
      <c r="AE128" s="20">
        <v>0</v>
      </c>
      <c r="AF128" s="45">
        <f t="shared" si="19"/>
        <v>17826.45218295779</v>
      </c>
      <c r="AG128" s="20">
        <v>0</v>
      </c>
      <c r="AH128" s="22">
        <v>0</v>
      </c>
      <c r="AI128" s="20">
        <v>1232.3439606275019</v>
      </c>
      <c r="AJ128" s="20">
        <v>0</v>
      </c>
      <c r="AK128" s="20">
        <v>0</v>
      </c>
      <c r="AL128" s="20">
        <v>0</v>
      </c>
      <c r="AM128" s="45">
        <f t="shared" si="20"/>
        <v>0</v>
      </c>
      <c r="AN128" s="20">
        <v>4437.4543320742605</v>
      </c>
      <c r="AO128" s="20">
        <v>0</v>
      </c>
      <c r="AP128" s="20">
        <v>38937.599999999999</v>
      </c>
      <c r="AQ128" s="20">
        <v>124464.39709810387</v>
      </c>
      <c r="AR128" s="20">
        <v>9264.4437920554974</v>
      </c>
      <c r="AS128" s="20">
        <v>11056.533349973186</v>
      </c>
      <c r="AT128" s="20">
        <v>12129.247147818724</v>
      </c>
      <c r="AU128" s="46">
        <f t="shared" si="21"/>
        <v>23185.780497791908</v>
      </c>
      <c r="AV128" s="20">
        <v>0</v>
      </c>
      <c r="AW128" s="20">
        <v>0</v>
      </c>
      <c r="AX128" s="20">
        <v>0</v>
      </c>
      <c r="AY128" s="20">
        <v>0</v>
      </c>
      <c r="AZ128" s="45">
        <f t="shared" si="22"/>
        <v>0</v>
      </c>
      <c r="BA128" s="20">
        <v>0</v>
      </c>
      <c r="BB128" s="20">
        <v>0</v>
      </c>
      <c r="BC128" s="20">
        <v>0</v>
      </c>
      <c r="BD128" s="20">
        <v>0</v>
      </c>
      <c r="BE128" s="20">
        <v>183880</v>
      </c>
      <c r="BF128" s="20">
        <v>0</v>
      </c>
      <c r="BG128" s="23">
        <f t="shared" si="23"/>
        <v>7412024.5099779209</v>
      </c>
      <c r="BH128" s="24">
        <v>313373.00097235345</v>
      </c>
      <c r="BI128" s="24">
        <v>0</v>
      </c>
      <c r="BJ128" s="46">
        <f t="shared" si="24"/>
        <v>313373.00097235345</v>
      </c>
      <c r="BK128" s="20">
        <v>0</v>
      </c>
      <c r="BL128" s="20">
        <v>0</v>
      </c>
      <c r="BM128" s="46">
        <f t="shared" si="25"/>
        <v>0</v>
      </c>
      <c r="BN128" s="25">
        <v>0</v>
      </c>
      <c r="BO128" s="25"/>
      <c r="BP128" s="20">
        <v>0</v>
      </c>
      <c r="BQ128" s="20">
        <v>0</v>
      </c>
      <c r="BR128" s="46">
        <f t="shared" si="26"/>
        <v>0</v>
      </c>
      <c r="BS128" s="20">
        <v>0</v>
      </c>
      <c r="BT128" s="26">
        <v>0</v>
      </c>
      <c r="BU128" s="26">
        <v>4900.7452513761036</v>
      </c>
      <c r="BV128" s="26">
        <v>0</v>
      </c>
      <c r="BW128" s="46">
        <f t="shared" si="27"/>
        <v>4900.7452513761036</v>
      </c>
      <c r="BX128" s="27">
        <v>273188.07833785907</v>
      </c>
      <c r="BY128" s="27">
        <v>272000</v>
      </c>
      <c r="BZ128" s="27">
        <v>0</v>
      </c>
      <c r="CA128" s="27">
        <v>0</v>
      </c>
      <c r="CB128" s="46">
        <f t="shared" si="28"/>
        <v>545188.07833785913</v>
      </c>
      <c r="CC128" s="21">
        <v>0</v>
      </c>
      <c r="CD128" s="21">
        <v>0</v>
      </c>
      <c r="CE128" s="46">
        <f t="shared" si="29"/>
        <v>0</v>
      </c>
      <c r="CF128" s="23">
        <f t="shared" si="30"/>
        <v>863461.8245615887</v>
      </c>
      <c r="CG128" s="23">
        <f t="shared" si="31"/>
        <v>8275486.3345395094</v>
      </c>
      <c r="CI128" s="51">
        <f t="shared" si="32"/>
        <v>5797137.1559999995</v>
      </c>
      <c r="CJ128" s="51">
        <f t="shared" si="33"/>
        <v>1614887.353977921</v>
      </c>
      <c r="CK128" s="51">
        <f t="shared" si="34"/>
        <v>863461.8245615887</v>
      </c>
      <c r="CL128" s="51">
        <f t="shared" si="35"/>
        <v>0</v>
      </c>
      <c r="CM128" s="29"/>
    </row>
    <row r="129" spans="1:91">
      <c r="A129" s="19">
        <v>771</v>
      </c>
      <c r="B129" s="19" t="s">
        <v>235</v>
      </c>
      <c r="C129" s="20">
        <v>30000.000000000004</v>
      </c>
      <c r="D129" s="20">
        <v>0</v>
      </c>
      <c r="E129" s="20">
        <v>7004.1480000000001</v>
      </c>
      <c r="F129" s="20">
        <v>0</v>
      </c>
      <c r="G129" s="20">
        <v>0</v>
      </c>
      <c r="H129" s="20">
        <v>285603.49697645305</v>
      </c>
      <c r="I129" s="20">
        <v>406141.38</v>
      </c>
      <c r="J129" s="20">
        <v>0</v>
      </c>
      <c r="K129" s="20">
        <v>0</v>
      </c>
      <c r="L129" s="20">
        <v>0</v>
      </c>
      <c r="M129" s="20">
        <v>433334.56800000003</v>
      </c>
      <c r="N129" s="20">
        <v>1907833.6680000001</v>
      </c>
      <c r="O129" s="20">
        <v>1197077.568</v>
      </c>
      <c r="P129" s="20">
        <v>287563.42800000001</v>
      </c>
      <c r="Q129" s="20">
        <v>15000</v>
      </c>
      <c r="R129" s="20">
        <v>0</v>
      </c>
      <c r="S129" s="20">
        <v>136759.44580725167</v>
      </c>
      <c r="T129" s="20">
        <v>54425.785204271531</v>
      </c>
      <c r="U129" s="20">
        <v>0</v>
      </c>
      <c r="V129" s="20">
        <v>0</v>
      </c>
      <c r="W129" s="20">
        <v>1234983.0000019823</v>
      </c>
      <c r="X129" s="20">
        <v>4664.2514821287432</v>
      </c>
      <c r="Y129" s="20">
        <v>5212.4321968888771</v>
      </c>
      <c r="Z129" s="20">
        <v>0</v>
      </c>
      <c r="AA129" s="46">
        <f t="shared" si="18"/>
        <v>5212.4321968888771</v>
      </c>
      <c r="AB129" s="20">
        <v>0</v>
      </c>
      <c r="AC129" s="20">
        <v>10671.848165396701</v>
      </c>
      <c r="AD129" s="20">
        <v>3992.9957654454529</v>
      </c>
      <c r="AE129" s="20">
        <v>0</v>
      </c>
      <c r="AF129" s="45">
        <f t="shared" si="19"/>
        <v>14664.843930842155</v>
      </c>
      <c r="AG129" s="20">
        <v>19015.625125000028</v>
      </c>
      <c r="AH129" s="22">
        <v>0</v>
      </c>
      <c r="AI129" s="20">
        <v>1181.5432629965348</v>
      </c>
      <c r="AJ129" s="20">
        <v>0</v>
      </c>
      <c r="AK129" s="20">
        <v>0</v>
      </c>
      <c r="AL129" s="20">
        <v>0</v>
      </c>
      <c r="AM129" s="45">
        <f t="shared" si="20"/>
        <v>0</v>
      </c>
      <c r="AN129" s="20">
        <v>4254.5299351711865</v>
      </c>
      <c r="AO129" s="20">
        <v>0</v>
      </c>
      <c r="AP129" s="20">
        <v>43804.800000000003</v>
      </c>
      <c r="AQ129" s="20">
        <v>100710.72442894286</v>
      </c>
      <c r="AR129" s="20">
        <v>8882.5372604085605</v>
      </c>
      <c r="AS129" s="20">
        <v>12488.419943645493</v>
      </c>
      <c r="AT129" s="20">
        <v>13904.599973204422</v>
      </c>
      <c r="AU129" s="46">
        <f t="shared" si="21"/>
        <v>26393.019916849917</v>
      </c>
      <c r="AV129" s="20">
        <v>0</v>
      </c>
      <c r="AW129" s="20">
        <v>0</v>
      </c>
      <c r="AX129" s="20">
        <v>0</v>
      </c>
      <c r="AY129" s="20">
        <v>0</v>
      </c>
      <c r="AZ129" s="45">
        <f t="shared" si="22"/>
        <v>0</v>
      </c>
      <c r="BA129" s="20">
        <v>0</v>
      </c>
      <c r="BB129" s="20">
        <v>0</v>
      </c>
      <c r="BC129" s="20">
        <v>0</v>
      </c>
      <c r="BD129" s="20">
        <v>0</v>
      </c>
      <c r="BE129" s="20">
        <v>0</v>
      </c>
      <c r="BF129" s="20">
        <v>0</v>
      </c>
      <c r="BG129" s="23">
        <f t="shared" si="23"/>
        <v>6224510.7955291895</v>
      </c>
      <c r="BH129" s="24">
        <v>243708.00075619249</v>
      </c>
      <c r="BI129" s="24">
        <v>0</v>
      </c>
      <c r="BJ129" s="46">
        <f t="shared" si="24"/>
        <v>243708.00075619249</v>
      </c>
      <c r="BK129" s="20">
        <v>0</v>
      </c>
      <c r="BL129" s="20">
        <v>0</v>
      </c>
      <c r="BM129" s="46">
        <f t="shared" si="25"/>
        <v>0</v>
      </c>
      <c r="BN129" s="25">
        <v>0</v>
      </c>
      <c r="BO129" s="25"/>
      <c r="BP129" s="20">
        <v>554375.75883523084</v>
      </c>
      <c r="BQ129" s="20">
        <v>5084762.7533018198</v>
      </c>
      <c r="BR129" s="46">
        <f t="shared" si="26"/>
        <v>5639138.5121370507</v>
      </c>
      <c r="BS129" s="20">
        <v>0</v>
      </c>
      <c r="BT129" s="26">
        <v>0</v>
      </c>
      <c r="BU129" s="26">
        <v>4366.3205617367012</v>
      </c>
      <c r="BV129" s="26">
        <v>0</v>
      </c>
      <c r="BW129" s="46">
        <f t="shared" si="27"/>
        <v>4366.3205617367012</v>
      </c>
      <c r="BX129" s="27">
        <v>206736.92414756905</v>
      </c>
      <c r="BY129" s="27">
        <v>0</v>
      </c>
      <c r="BZ129" s="27">
        <v>0</v>
      </c>
      <c r="CA129" s="27">
        <v>0</v>
      </c>
      <c r="CB129" s="46">
        <f t="shared" si="28"/>
        <v>206736.92414756905</v>
      </c>
      <c r="CC129" s="21">
        <v>0</v>
      </c>
      <c r="CD129" s="21">
        <v>0</v>
      </c>
      <c r="CE129" s="46">
        <f t="shared" si="29"/>
        <v>0</v>
      </c>
      <c r="CF129" s="23">
        <f t="shared" si="30"/>
        <v>6093949.7576025482</v>
      </c>
      <c r="CG129" s="23">
        <f t="shared" si="31"/>
        <v>12318460.553131737</v>
      </c>
      <c r="CI129" s="51">
        <f t="shared" si="32"/>
        <v>4290755.4120000005</v>
      </c>
      <c r="CJ129" s="51">
        <f t="shared" si="33"/>
        <v>1933755.3835291872</v>
      </c>
      <c r="CK129" s="51">
        <f t="shared" si="34"/>
        <v>454811.24546549824</v>
      </c>
      <c r="CL129" s="51">
        <f t="shared" si="35"/>
        <v>5639138.5121370507</v>
      </c>
      <c r="CM129" s="29"/>
    </row>
    <row r="130" spans="1:91">
      <c r="A130" s="19">
        <v>772</v>
      </c>
      <c r="B130" s="19" t="s">
        <v>236</v>
      </c>
      <c r="C130" s="20">
        <v>30000.000000000004</v>
      </c>
      <c r="D130" s="20">
        <v>0</v>
      </c>
      <c r="E130" s="20">
        <v>10743.78</v>
      </c>
      <c r="F130" s="20">
        <v>0</v>
      </c>
      <c r="G130" s="20">
        <v>0</v>
      </c>
      <c r="H130" s="20">
        <v>452434.75865319208</v>
      </c>
      <c r="I130" s="20">
        <v>497668.47600000002</v>
      </c>
      <c r="J130" s="20">
        <v>0</v>
      </c>
      <c r="K130" s="20">
        <v>0</v>
      </c>
      <c r="L130" s="20">
        <v>0</v>
      </c>
      <c r="M130" s="20">
        <v>0</v>
      </c>
      <c r="N130" s="20">
        <v>2860761.264</v>
      </c>
      <c r="O130" s="20">
        <v>1778762.7960000001</v>
      </c>
      <c r="P130" s="20">
        <v>678917.7</v>
      </c>
      <c r="Q130" s="20">
        <v>50101.584000000003</v>
      </c>
      <c r="R130" s="20">
        <v>0</v>
      </c>
      <c r="S130" s="20">
        <v>190267.76591227448</v>
      </c>
      <c r="T130" s="20">
        <v>84495.473402333926</v>
      </c>
      <c r="U130" s="20">
        <v>0</v>
      </c>
      <c r="V130" s="20">
        <v>0</v>
      </c>
      <c r="W130" s="20">
        <v>534912.00000085868</v>
      </c>
      <c r="X130" s="20">
        <v>4237.6037973006542</v>
      </c>
      <c r="Y130" s="20">
        <v>5212.4321968888771</v>
      </c>
      <c r="Z130" s="20">
        <v>0</v>
      </c>
      <c r="AA130" s="46">
        <f t="shared" si="18"/>
        <v>5212.4321968888771</v>
      </c>
      <c r="AB130" s="20">
        <v>0</v>
      </c>
      <c r="AC130" s="20">
        <v>13076.154292246274</v>
      </c>
      <c r="AD130" s="20">
        <v>5785.76937442096</v>
      </c>
      <c r="AE130" s="20">
        <v>0</v>
      </c>
      <c r="AF130" s="45">
        <f t="shared" si="19"/>
        <v>18861.923666667233</v>
      </c>
      <c r="AG130" s="20">
        <v>0</v>
      </c>
      <c r="AH130" s="22">
        <v>0</v>
      </c>
      <c r="AI130" s="20">
        <v>1073.4653217420405</v>
      </c>
      <c r="AJ130" s="20">
        <v>0</v>
      </c>
      <c r="AK130" s="20">
        <v>0</v>
      </c>
      <c r="AL130" s="20">
        <v>0</v>
      </c>
      <c r="AM130" s="45">
        <f t="shared" si="20"/>
        <v>0</v>
      </c>
      <c r="AN130" s="20">
        <v>3865.3602358469684</v>
      </c>
      <c r="AO130" s="20">
        <v>0</v>
      </c>
      <c r="AP130" s="20">
        <v>34070.400000000001</v>
      </c>
      <c r="AQ130" s="20">
        <v>227962.54229944828</v>
      </c>
      <c r="AR130" s="20">
        <v>8070.0351961281558</v>
      </c>
      <c r="AS130" s="20">
        <v>13015.957109735289</v>
      </c>
      <c r="AT130" s="20">
        <v>14558.677329925469</v>
      </c>
      <c r="AU130" s="46">
        <f t="shared" si="21"/>
        <v>27574.63443966076</v>
      </c>
      <c r="AV130" s="20">
        <v>0</v>
      </c>
      <c r="AW130" s="20">
        <v>0</v>
      </c>
      <c r="AX130" s="20">
        <v>0</v>
      </c>
      <c r="AY130" s="20">
        <v>0</v>
      </c>
      <c r="AZ130" s="45">
        <f t="shared" si="22"/>
        <v>0</v>
      </c>
      <c r="BA130" s="20">
        <v>0</v>
      </c>
      <c r="BB130" s="20">
        <v>0</v>
      </c>
      <c r="BC130" s="20">
        <v>0</v>
      </c>
      <c r="BD130" s="20">
        <v>0</v>
      </c>
      <c r="BE130" s="20">
        <v>0</v>
      </c>
      <c r="BF130" s="20">
        <v>0</v>
      </c>
      <c r="BG130" s="23">
        <f t="shared" si="23"/>
        <v>7499993.9951223442</v>
      </c>
      <c r="BH130" s="24">
        <v>300874.00093357079</v>
      </c>
      <c r="BI130" s="24">
        <v>0</v>
      </c>
      <c r="BJ130" s="46">
        <f t="shared" si="24"/>
        <v>300874.00093357079</v>
      </c>
      <c r="BK130" s="20">
        <v>0</v>
      </c>
      <c r="BL130" s="20">
        <v>0</v>
      </c>
      <c r="BM130" s="46">
        <f t="shared" si="25"/>
        <v>0</v>
      </c>
      <c r="BN130" s="25">
        <v>0</v>
      </c>
      <c r="BO130" s="25"/>
      <c r="BP130" s="20">
        <v>0</v>
      </c>
      <c r="BQ130" s="20">
        <v>0</v>
      </c>
      <c r="BR130" s="46">
        <f t="shared" si="26"/>
        <v>0</v>
      </c>
      <c r="BS130" s="20">
        <v>0</v>
      </c>
      <c r="BT130" s="26">
        <v>0</v>
      </c>
      <c r="BU130" s="26">
        <v>5029.0694936390782</v>
      </c>
      <c r="BV130" s="26">
        <v>0</v>
      </c>
      <c r="BW130" s="46">
        <f t="shared" si="27"/>
        <v>5029.0694936390782</v>
      </c>
      <c r="BX130" s="27">
        <v>273188.07833785907</v>
      </c>
      <c r="BY130" s="27">
        <v>0</v>
      </c>
      <c r="BZ130" s="27">
        <v>0</v>
      </c>
      <c r="CA130" s="27">
        <v>0</v>
      </c>
      <c r="CB130" s="46">
        <f t="shared" si="28"/>
        <v>273188.07833785907</v>
      </c>
      <c r="CC130" s="21">
        <v>0</v>
      </c>
      <c r="CD130" s="21">
        <v>0</v>
      </c>
      <c r="CE130" s="46">
        <f t="shared" si="29"/>
        <v>0</v>
      </c>
      <c r="CF130" s="23">
        <f t="shared" si="30"/>
        <v>579091.14876506897</v>
      </c>
      <c r="CG130" s="23">
        <f t="shared" si="31"/>
        <v>8079085.1438874137</v>
      </c>
      <c r="CI130" s="51">
        <f t="shared" si="32"/>
        <v>5900282.2200000007</v>
      </c>
      <c r="CJ130" s="51">
        <f t="shared" si="33"/>
        <v>1599711.7751223419</v>
      </c>
      <c r="CK130" s="51">
        <f t="shared" si="34"/>
        <v>579091.14876506897</v>
      </c>
      <c r="CL130" s="51">
        <f t="shared" si="35"/>
        <v>0</v>
      </c>
      <c r="CM130" s="29"/>
    </row>
    <row r="131" spans="1:91">
      <c r="A131" s="19">
        <v>773</v>
      </c>
      <c r="B131" s="19" t="s">
        <v>237</v>
      </c>
      <c r="C131" s="20">
        <v>0</v>
      </c>
      <c r="D131" s="20">
        <v>0</v>
      </c>
      <c r="E131" s="20"/>
      <c r="F131" s="20">
        <v>0</v>
      </c>
      <c r="G131" s="20">
        <v>0</v>
      </c>
      <c r="H131" s="20">
        <v>190515.24145990543</v>
      </c>
      <c r="I131" s="20">
        <v>437968.34399999998</v>
      </c>
      <c r="J131" s="20">
        <v>0</v>
      </c>
      <c r="K131" s="20">
        <v>0</v>
      </c>
      <c r="L131" s="20">
        <v>0</v>
      </c>
      <c r="M131" s="20">
        <v>0</v>
      </c>
      <c r="N131" s="20">
        <v>1109369.112</v>
      </c>
      <c r="O131" s="20">
        <v>444133.26</v>
      </c>
      <c r="P131" s="20">
        <v>208852.75200000001</v>
      </c>
      <c r="Q131" s="20">
        <v>15000</v>
      </c>
      <c r="R131" s="20">
        <v>0</v>
      </c>
      <c r="S131" s="20">
        <v>54931.259516192345</v>
      </c>
      <c r="T131" s="20">
        <v>33262.949480137897</v>
      </c>
      <c r="U131" s="20">
        <v>0</v>
      </c>
      <c r="V131" s="20">
        <v>0</v>
      </c>
      <c r="W131" s="20">
        <v>1029540.0000016526</v>
      </c>
      <c r="X131" s="20">
        <v>2483.9844362698777</v>
      </c>
      <c r="Y131" s="20">
        <v>5212.4321968888771</v>
      </c>
      <c r="Z131" s="20">
        <v>0</v>
      </c>
      <c r="AA131" s="46">
        <f t="shared" si="18"/>
        <v>5212.4321968888771</v>
      </c>
      <c r="AB131" s="20">
        <v>0</v>
      </c>
      <c r="AC131" s="20">
        <v>9366.3573515145945</v>
      </c>
      <c r="AD131" s="20">
        <v>1928.5897914736536</v>
      </c>
      <c r="AE131" s="20">
        <v>0</v>
      </c>
      <c r="AF131" s="45">
        <f t="shared" si="19"/>
        <v>11294.947142988249</v>
      </c>
      <c r="AG131" s="20">
        <v>0</v>
      </c>
      <c r="AH131" s="22">
        <v>0</v>
      </c>
      <c r="AI131" s="20">
        <v>629.24031590239815</v>
      </c>
      <c r="AJ131" s="20">
        <v>0</v>
      </c>
      <c r="AK131" s="20">
        <v>0</v>
      </c>
      <c r="AL131" s="20">
        <v>0</v>
      </c>
      <c r="AM131" s="45">
        <f t="shared" si="20"/>
        <v>0</v>
      </c>
      <c r="AN131" s="20">
        <v>2265.7839490649094</v>
      </c>
      <c r="AO131" s="20">
        <v>0</v>
      </c>
      <c r="AP131" s="20">
        <v>34070.400000000001</v>
      </c>
      <c r="AQ131" s="20">
        <v>147369.72431479485</v>
      </c>
      <c r="AR131" s="20">
        <v>4730.4662696643863</v>
      </c>
      <c r="AS131" s="20">
        <v>8871.0222333154579</v>
      </c>
      <c r="AT131" s="20">
        <v>9419.4980985458151</v>
      </c>
      <c r="AU131" s="46">
        <f t="shared" si="21"/>
        <v>18290.520331861273</v>
      </c>
      <c r="AV131" s="20">
        <v>0</v>
      </c>
      <c r="AW131" s="20">
        <v>0</v>
      </c>
      <c r="AX131" s="20">
        <v>0</v>
      </c>
      <c r="AY131" s="20">
        <v>0</v>
      </c>
      <c r="AZ131" s="45">
        <f t="shared" si="22"/>
        <v>0</v>
      </c>
      <c r="BA131" s="20">
        <v>0</v>
      </c>
      <c r="BB131" s="20">
        <v>0</v>
      </c>
      <c r="BC131" s="20">
        <v>0</v>
      </c>
      <c r="BD131" s="20">
        <v>0</v>
      </c>
      <c r="BE131" s="20">
        <v>0</v>
      </c>
      <c r="BF131" s="20">
        <v>0</v>
      </c>
      <c r="BG131" s="23">
        <f t="shared" si="23"/>
        <v>3749920.4174153232</v>
      </c>
      <c r="BH131" s="24">
        <v>141411.00043877895</v>
      </c>
      <c r="BI131" s="24">
        <v>0</v>
      </c>
      <c r="BJ131" s="46">
        <f t="shared" si="24"/>
        <v>141411.00043877895</v>
      </c>
      <c r="BK131" s="20">
        <v>0</v>
      </c>
      <c r="BL131" s="20">
        <v>0</v>
      </c>
      <c r="BM131" s="46">
        <f t="shared" si="25"/>
        <v>0</v>
      </c>
      <c r="BN131" s="25">
        <v>0</v>
      </c>
      <c r="BO131" s="25"/>
      <c r="BP131" s="20">
        <v>0</v>
      </c>
      <c r="BQ131" s="20">
        <v>0</v>
      </c>
      <c r="BR131" s="46">
        <f t="shared" si="26"/>
        <v>0</v>
      </c>
      <c r="BS131" s="20">
        <v>0</v>
      </c>
      <c r="BT131" s="26">
        <v>0</v>
      </c>
      <c r="BU131" s="26">
        <v>7876.1516318194072</v>
      </c>
      <c r="BV131" s="26">
        <v>0</v>
      </c>
      <c r="BW131" s="46">
        <f t="shared" si="27"/>
        <v>7876.1516318194072</v>
      </c>
      <c r="BX131" s="27">
        <v>273188.07833785907</v>
      </c>
      <c r="BY131" s="27">
        <v>0</v>
      </c>
      <c r="BZ131" s="27">
        <v>0</v>
      </c>
      <c r="CA131" s="27">
        <v>0</v>
      </c>
      <c r="CB131" s="46">
        <f t="shared" si="28"/>
        <v>273188.07833785907</v>
      </c>
      <c r="CC131" s="21">
        <v>0</v>
      </c>
      <c r="CD131" s="21">
        <v>0</v>
      </c>
      <c r="CE131" s="46">
        <f t="shared" si="29"/>
        <v>0</v>
      </c>
      <c r="CF131" s="23">
        <f t="shared" si="30"/>
        <v>422475.23040845746</v>
      </c>
      <c r="CG131" s="23">
        <f t="shared" si="31"/>
        <v>4172395.6478237808</v>
      </c>
      <c r="CI131" s="51">
        <f t="shared" si="32"/>
        <v>2249393.8679999998</v>
      </c>
      <c r="CJ131" s="51">
        <f t="shared" si="33"/>
        <v>1500526.5494153232</v>
      </c>
      <c r="CK131" s="51">
        <f t="shared" si="34"/>
        <v>422475.23040845746</v>
      </c>
      <c r="CL131" s="51">
        <f t="shared" si="35"/>
        <v>0</v>
      </c>
      <c r="CM131" s="29"/>
    </row>
    <row r="132" spans="1:91">
      <c r="A132" s="31">
        <v>774</v>
      </c>
      <c r="B132" s="31" t="s">
        <v>238</v>
      </c>
      <c r="C132" s="20">
        <v>0</v>
      </c>
      <c r="D132" s="20">
        <v>0</v>
      </c>
      <c r="E132" s="20"/>
      <c r="F132" s="20">
        <v>0</v>
      </c>
      <c r="G132" s="20">
        <v>0</v>
      </c>
      <c r="H132" s="20">
        <v>290798.78298695671</v>
      </c>
      <c r="I132" s="20">
        <v>376776.43199999997</v>
      </c>
      <c r="J132" s="20">
        <v>0</v>
      </c>
      <c r="K132" s="20">
        <v>0</v>
      </c>
      <c r="L132" s="20">
        <v>0</v>
      </c>
      <c r="M132" s="20">
        <v>161536.236</v>
      </c>
      <c r="N132" s="20">
        <v>2078928.2760000001</v>
      </c>
      <c r="O132" s="20">
        <v>1041776.268</v>
      </c>
      <c r="P132" s="20">
        <v>367120.39199999999</v>
      </c>
      <c r="Q132" s="20">
        <v>28074.396000000001</v>
      </c>
      <c r="R132" s="20">
        <v>0</v>
      </c>
      <c r="S132" s="20">
        <v>146227.86380629844</v>
      </c>
      <c r="T132" s="20">
        <v>52128.173237293508</v>
      </c>
      <c r="U132" s="20">
        <v>0</v>
      </c>
      <c r="V132" s="20">
        <v>0</v>
      </c>
      <c r="W132" s="20">
        <v>886644.00000142329</v>
      </c>
      <c r="X132" s="20">
        <v>4540.2086579985598</v>
      </c>
      <c r="Y132" s="20">
        <v>5212.4321968888771</v>
      </c>
      <c r="Z132" s="20">
        <v>0</v>
      </c>
      <c r="AA132" s="46">
        <f t="shared" si="18"/>
        <v>5212.4321968888771</v>
      </c>
      <c r="AB132" s="20">
        <v>0</v>
      </c>
      <c r="AC132" s="20">
        <v>10627.985821150638</v>
      </c>
      <c r="AD132" s="20">
        <v>4441.1891676893301</v>
      </c>
      <c r="AE132" s="20">
        <v>5896.4178555014132</v>
      </c>
      <c r="AF132" s="45">
        <f t="shared" si="19"/>
        <v>20965.59284434138</v>
      </c>
      <c r="AG132" s="20">
        <v>12000</v>
      </c>
      <c r="AH132" s="22">
        <v>0</v>
      </c>
      <c r="AI132" s="20">
        <v>1150.1208656974954</v>
      </c>
      <c r="AJ132" s="20">
        <v>0</v>
      </c>
      <c r="AK132" s="20">
        <v>0</v>
      </c>
      <c r="AL132" s="20">
        <v>11804.126169586376</v>
      </c>
      <c r="AM132" s="45">
        <f t="shared" si="20"/>
        <v>11804.126169586376</v>
      </c>
      <c r="AN132" s="20">
        <v>4141.3833969694815</v>
      </c>
      <c r="AO132" s="20">
        <v>0</v>
      </c>
      <c r="AP132" s="20">
        <v>43804.800000000003</v>
      </c>
      <c r="AQ132" s="20">
        <v>68352.405027585773</v>
      </c>
      <c r="AR132" s="20">
        <v>8646.311788552186</v>
      </c>
      <c r="AS132" s="20">
        <v>10227.546374689222</v>
      </c>
      <c r="AT132" s="20">
        <v>11101.411301542794</v>
      </c>
      <c r="AU132" s="46">
        <f t="shared" si="21"/>
        <v>21328.957676232014</v>
      </c>
      <c r="AV132" s="20">
        <v>0</v>
      </c>
      <c r="AW132" s="20">
        <v>0</v>
      </c>
      <c r="AX132" s="20">
        <v>0</v>
      </c>
      <c r="AY132" s="20">
        <v>0</v>
      </c>
      <c r="AZ132" s="45">
        <f t="shared" si="22"/>
        <v>0</v>
      </c>
      <c r="BA132" s="20">
        <v>0</v>
      </c>
      <c r="BB132" s="20">
        <v>0</v>
      </c>
      <c r="BC132" s="20">
        <v>0</v>
      </c>
      <c r="BD132" s="20">
        <v>0</v>
      </c>
      <c r="BE132" s="20">
        <v>0</v>
      </c>
      <c r="BF132" s="20">
        <v>0</v>
      </c>
      <c r="BG132" s="23">
        <f t="shared" si="23"/>
        <v>5631957.1586558232</v>
      </c>
      <c r="BH132" s="24">
        <v>286906.00089022995</v>
      </c>
      <c r="BI132" s="24">
        <v>63072.194124672278</v>
      </c>
      <c r="BJ132" s="46">
        <f t="shared" si="24"/>
        <v>349978.19501490222</v>
      </c>
      <c r="BK132" s="20">
        <v>0</v>
      </c>
      <c r="BL132" s="20">
        <v>0</v>
      </c>
      <c r="BM132" s="46">
        <f t="shared" si="25"/>
        <v>0</v>
      </c>
      <c r="BN132" s="25">
        <v>0</v>
      </c>
      <c r="BO132" s="25"/>
      <c r="BP132" s="20">
        <v>0</v>
      </c>
      <c r="BQ132" s="20">
        <v>0</v>
      </c>
      <c r="BR132" s="46">
        <f t="shared" si="26"/>
        <v>0</v>
      </c>
      <c r="BS132" s="20">
        <v>0</v>
      </c>
      <c r="BT132" s="26">
        <v>0</v>
      </c>
      <c r="BU132" s="26">
        <v>8072.266765727727</v>
      </c>
      <c r="BV132" s="26">
        <v>94433.009356691007</v>
      </c>
      <c r="BW132" s="46">
        <f t="shared" si="27"/>
        <v>102505.27612241873</v>
      </c>
      <c r="BX132" s="27">
        <v>273188.07833785907</v>
      </c>
      <c r="BY132" s="27">
        <v>272000</v>
      </c>
      <c r="BZ132" s="27">
        <v>0</v>
      </c>
      <c r="CA132" s="27">
        <v>40920.970721232763</v>
      </c>
      <c r="CB132" s="46">
        <f t="shared" si="28"/>
        <v>586109.04905909183</v>
      </c>
      <c r="CC132" s="21">
        <v>0</v>
      </c>
      <c r="CD132" s="21">
        <v>78694.174463909148</v>
      </c>
      <c r="CE132" s="46">
        <f t="shared" si="29"/>
        <v>78694.174463909148</v>
      </c>
      <c r="CF132" s="23">
        <f t="shared" si="30"/>
        <v>1117286.694660322</v>
      </c>
      <c r="CG132" s="23">
        <f t="shared" si="31"/>
        <v>6749243.853316145</v>
      </c>
      <c r="CI132" s="51">
        <f t="shared" si="32"/>
        <v>4098016.8000000003</v>
      </c>
      <c r="CJ132" s="51">
        <f t="shared" si="33"/>
        <v>1533940.3586558241</v>
      </c>
      <c r="CK132" s="51">
        <f t="shared" si="34"/>
        <v>1117286.694660322</v>
      </c>
      <c r="CL132" s="51">
        <f t="shared" si="35"/>
        <v>0</v>
      </c>
      <c r="CM132" s="29"/>
    </row>
    <row r="133" spans="1:91">
      <c r="A133" s="31">
        <v>775</v>
      </c>
      <c r="B133" s="31" t="s">
        <v>239</v>
      </c>
      <c r="C133" s="20">
        <v>0</v>
      </c>
      <c r="D133" s="20">
        <v>0</v>
      </c>
      <c r="E133" s="20"/>
      <c r="F133" s="20">
        <v>0</v>
      </c>
      <c r="G133" s="20">
        <v>0</v>
      </c>
      <c r="H133" s="20">
        <v>691808.53119108535</v>
      </c>
      <c r="I133" s="20">
        <v>357058.41600000003</v>
      </c>
      <c r="J133" s="20">
        <v>0</v>
      </c>
      <c r="K133" s="20">
        <v>0</v>
      </c>
      <c r="L133" s="20">
        <v>0</v>
      </c>
      <c r="M133" s="20">
        <v>0</v>
      </c>
      <c r="N133" s="20">
        <v>437575.5</v>
      </c>
      <c r="O133" s="20">
        <v>215970.76800000001</v>
      </c>
      <c r="P133" s="20">
        <v>265401.94799999997</v>
      </c>
      <c r="Q133" s="20">
        <v>20664.948</v>
      </c>
      <c r="R133" s="20">
        <v>0</v>
      </c>
      <c r="S133" s="20">
        <v>30395.213041119991</v>
      </c>
      <c r="T133" s="20">
        <v>29822.930360034974</v>
      </c>
      <c r="U133" s="20">
        <v>0</v>
      </c>
      <c r="V133" s="20">
        <v>0</v>
      </c>
      <c r="W133" s="20">
        <v>186492.00000029939</v>
      </c>
      <c r="X133" s="20">
        <v>1907.7578447764538</v>
      </c>
      <c r="Y133" s="20">
        <v>5212.4321968888771</v>
      </c>
      <c r="Z133" s="20">
        <v>0</v>
      </c>
      <c r="AA133" s="46">
        <f t="shared" ref="AA133:AA137" si="36">SUM(Y133:Z133)</f>
        <v>5212.4321968888771</v>
      </c>
      <c r="AB133" s="20">
        <v>0</v>
      </c>
      <c r="AC133" s="20">
        <v>4979.0086144658917</v>
      </c>
      <c r="AD133" s="20">
        <v>1052.5754143606209</v>
      </c>
      <c r="AE133" s="20">
        <v>0</v>
      </c>
      <c r="AF133" s="45">
        <f t="shared" ref="AF133:AF137" si="37">SUM(AC133:AE133)</f>
        <v>6031.5840288265126</v>
      </c>
      <c r="AG133" s="20">
        <v>0</v>
      </c>
      <c r="AH133" s="22">
        <v>0</v>
      </c>
      <c r="AI133" s="20">
        <v>483.27120387077582</v>
      </c>
      <c r="AJ133" s="20">
        <v>0</v>
      </c>
      <c r="AK133" s="20">
        <v>0</v>
      </c>
      <c r="AL133" s="20">
        <v>0</v>
      </c>
      <c r="AM133" s="45">
        <f t="shared" ref="AM133:AM137" si="38">SUM(AK133:AL133)</f>
        <v>0</v>
      </c>
      <c r="AN133" s="20">
        <v>1740.1747934814837</v>
      </c>
      <c r="AO133" s="20">
        <v>0</v>
      </c>
      <c r="AP133" s="20">
        <v>22713.599999999999</v>
      </c>
      <c r="AQ133" s="20">
        <v>74775.592024858895</v>
      </c>
      <c r="AR133" s="20">
        <v>3633.1081642985569</v>
      </c>
      <c r="AS133" s="20">
        <v>5931.886593672305</v>
      </c>
      <c r="AT133" s="20">
        <v>5775.3528253856994</v>
      </c>
      <c r="AU133" s="46">
        <f t="shared" ref="AU133:AU137" si="39">SUM(AS133:AT133)</f>
        <v>11707.239419058005</v>
      </c>
      <c r="AV133" s="20">
        <v>0</v>
      </c>
      <c r="AW133" s="20">
        <v>0</v>
      </c>
      <c r="AX133" s="20">
        <v>0</v>
      </c>
      <c r="AY133" s="20">
        <v>0</v>
      </c>
      <c r="AZ133" s="45">
        <f t="shared" ref="AZ133:AZ137" si="40">SUM(AV133:AY133)</f>
        <v>0</v>
      </c>
      <c r="BA133" s="20">
        <v>0</v>
      </c>
      <c r="BB133" s="20">
        <v>0</v>
      </c>
      <c r="BC133" s="20">
        <v>0</v>
      </c>
      <c r="BD133" s="20">
        <v>0</v>
      </c>
      <c r="BE133" s="20">
        <v>0</v>
      </c>
      <c r="BF133" s="20">
        <v>0</v>
      </c>
      <c r="BG133" s="23">
        <f t="shared" ref="BG133:BG137" si="41">SUM(C133:X133,AA133,AB133,AF133,AG133:AI133,AM133,AN133:AR133,AU133,AZ133,BA133:BF133)</f>
        <v>2363395.0142685995</v>
      </c>
      <c r="BH133" s="24">
        <v>56545.00017545138</v>
      </c>
      <c r="BI133" s="24">
        <v>0</v>
      </c>
      <c r="BJ133" s="46">
        <f t="shared" ref="BJ133:BJ137" si="42">SUM(BH133:BI133)</f>
        <v>56545.00017545138</v>
      </c>
      <c r="BK133" s="20">
        <v>0</v>
      </c>
      <c r="BL133" s="20">
        <v>0</v>
      </c>
      <c r="BM133" s="46">
        <f t="shared" ref="BM133:BM137" si="43">SUM(BK133:BL133)</f>
        <v>0</v>
      </c>
      <c r="BN133" s="25">
        <v>0</v>
      </c>
      <c r="BO133" s="25"/>
      <c r="BP133" s="20">
        <v>0</v>
      </c>
      <c r="BQ133" s="20">
        <v>0</v>
      </c>
      <c r="BR133" s="46">
        <f t="shared" ref="BR133:BR137" si="44">SUM(BP133:BQ133)</f>
        <v>0</v>
      </c>
      <c r="BS133" s="20">
        <v>0</v>
      </c>
      <c r="BT133" s="26">
        <v>0</v>
      </c>
      <c r="BU133" s="26">
        <v>8240.8574063590986</v>
      </c>
      <c r="BV133" s="26">
        <v>0</v>
      </c>
      <c r="BW133" s="46">
        <f t="shared" ref="BW133:BW137" si="45">SUM(BU133:BV133)</f>
        <v>8240.8574063590986</v>
      </c>
      <c r="BX133" s="27">
        <v>140285.769957279</v>
      </c>
      <c r="BY133" s="27">
        <v>0</v>
      </c>
      <c r="BZ133" s="27">
        <v>0</v>
      </c>
      <c r="CA133" s="27">
        <v>0</v>
      </c>
      <c r="CB133" s="46">
        <f t="shared" ref="CB133:CB137" si="46">SUM(BX133:CA133)</f>
        <v>140285.769957279</v>
      </c>
      <c r="CC133" s="21">
        <v>0</v>
      </c>
      <c r="CD133" s="21">
        <v>0</v>
      </c>
      <c r="CE133" s="46">
        <f t="shared" ref="CE133:CE137" si="47">SUM(CC133:CD133)</f>
        <v>0</v>
      </c>
      <c r="CF133" s="23">
        <f t="shared" ref="CF133:CF137" si="48">SUM(BJ133,BM133,BN133:BO133,BR133,BS133:BT133,BW133,CB133,CE133)</f>
        <v>205071.62753908947</v>
      </c>
      <c r="CG133" s="23">
        <f t="shared" ref="CG133:CG137" si="49">BG133+CF133</f>
        <v>2568466.6418076889</v>
      </c>
      <c r="CI133" s="51">
        <f t="shared" ref="CI133:CI136" si="50">SUM(I133,J133,M133:R133,AP133)</f>
        <v>1319385.1800000002</v>
      </c>
      <c r="CJ133" s="51">
        <f t="shared" ref="CJ133:CJ136" si="51">SUM(C133:H133,K133:L133,S133:X133,AA133,AB133,AF133,AG133:AI133,AM133,AN133:AO133,AQ133:AR133,AU133,AZ133,BA133:BF133)</f>
        <v>1044009.8342685993</v>
      </c>
      <c r="CK133" s="51">
        <f t="shared" ref="CK133:CK136" si="52">SUM(BJ133,BM133,BN133:BO133,BT133,BW133,CB133,CE133)</f>
        <v>205071.62753908947</v>
      </c>
      <c r="CL133" s="51">
        <f t="shared" ref="CL133:CL136" si="53">SUM(BR133,BS133)</f>
        <v>0</v>
      </c>
      <c r="CM133" s="29"/>
    </row>
    <row r="134" spans="1:91">
      <c r="A134" s="31">
        <v>776</v>
      </c>
      <c r="B134" s="31" t="s">
        <v>240</v>
      </c>
      <c r="C134" s="20">
        <v>0</v>
      </c>
      <c r="D134" s="20">
        <v>0</v>
      </c>
      <c r="E134" s="20"/>
      <c r="F134" s="20">
        <v>0</v>
      </c>
      <c r="G134" s="20">
        <v>0</v>
      </c>
      <c r="H134" s="20">
        <v>163029.56354251271</v>
      </c>
      <c r="I134" s="20">
        <v>449439.15600000002</v>
      </c>
      <c r="J134" s="20">
        <v>0</v>
      </c>
      <c r="K134" s="20">
        <v>0</v>
      </c>
      <c r="L134" s="20">
        <v>0</v>
      </c>
      <c r="M134" s="20">
        <v>0</v>
      </c>
      <c r="N134" s="20">
        <v>1010299.116</v>
      </c>
      <c r="O134" s="20">
        <v>211206.85200000001</v>
      </c>
      <c r="P134" s="20">
        <v>299488.14</v>
      </c>
      <c r="Q134" s="20">
        <v>24355.392</v>
      </c>
      <c r="R134" s="20">
        <v>0</v>
      </c>
      <c r="S134" s="20">
        <v>81463.967219374492</v>
      </c>
      <c r="T134" s="20">
        <v>35400.5115257656</v>
      </c>
      <c r="U134" s="20">
        <v>0</v>
      </c>
      <c r="V134" s="20">
        <v>0</v>
      </c>
      <c r="W134" s="20">
        <v>459102.00000073697</v>
      </c>
      <c r="X134" s="20">
        <v>2320.7363676021328</v>
      </c>
      <c r="Y134" s="20">
        <v>5212.4321968888771</v>
      </c>
      <c r="Z134" s="20">
        <v>0</v>
      </c>
      <c r="AA134" s="46">
        <f t="shared" si="36"/>
        <v>5212.4321968888771</v>
      </c>
      <c r="AB134" s="20">
        <v>0</v>
      </c>
      <c r="AC134" s="20">
        <v>6787.2977825908347</v>
      </c>
      <c r="AD134" s="20">
        <v>1962.5438370981904</v>
      </c>
      <c r="AE134" s="20">
        <v>4325.3569808691173</v>
      </c>
      <c r="AF134" s="45">
        <f t="shared" si="37"/>
        <v>13075.198600558142</v>
      </c>
      <c r="AG134" s="20">
        <v>9195.8333000000002</v>
      </c>
      <c r="AH134" s="22">
        <v>0</v>
      </c>
      <c r="AI134" s="20">
        <v>587.88648743268232</v>
      </c>
      <c r="AJ134" s="20">
        <v>0</v>
      </c>
      <c r="AK134" s="20">
        <v>0</v>
      </c>
      <c r="AL134" s="20">
        <v>0</v>
      </c>
      <c r="AM134" s="45">
        <f t="shared" si="38"/>
        <v>0</v>
      </c>
      <c r="AN134" s="20">
        <v>2116.8760701336441</v>
      </c>
      <c r="AO134" s="20">
        <v>0</v>
      </c>
      <c r="AP134" s="20">
        <v>34070.400000000001</v>
      </c>
      <c r="AQ134" s="20">
        <v>48719.267413279216</v>
      </c>
      <c r="AR134" s="20">
        <v>4419.5788618590987</v>
      </c>
      <c r="AS134" s="20">
        <v>6836.2360212548137</v>
      </c>
      <c r="AT134" s="20">
        <v>6896.6282940503506</v>
      </c>
      <c r="AU134" s="46">
        <f t="shared" si="39"/>
        <v>13732.864315305163</v>
      </c>
      <c r="AV134" s="20">
        <v>0</v>
      </c>
      <c r="AW134" s="20">
        <v>0</v>
      </c>
      <c r="AX134" s="20">
        <v>0</v>
      </c>
      <c r="AY134" s="20">
        <v>0</v>
      </c>
      <c r="AZ134" s="45">
        <f t="shared" si="40"/>
        <v>0</v>
      </c>
      <c r="BA134" s="20">
        <v>0</v>
      </c>
      <c r="BB134" s="20">
        <v>0</v>
      </c>
      <c r="BC134" s="20">
        <v>0</v>
      </c>
      <c r="BD134" s="20">
        <v>0</v>
      </c>
      <c r="BE134" s="20">
        <v>0</v>
      </c>
      <c r="BF134" s="20">
        <v>0</v>
      </c>
      <c r="BG134" s="23">
        <f t="shared" si="41"/>
        <v>2867235.7719014492</v>
      </c>
      <c r="BH134" s="24">
        <v>111916.00034725999</v>
      </c>
      <c r="BI134" s="24">
        <v>211942.49202084792</v>
      </c>
      <c r="BJ134" s="46">
        <f t="shared" si="42"/>
        <v>323858.49236810789</v>
      </c>
      <c r="BK134" s="20">
        <v>0</v>
      </c>
      <c r="BL134" s="20">
        <v>0</v>
      </c>
      <c r="BM134" s="46">
        <f t="shared" si="43"/>
        <v>0</v>
      </c>
      <c r="BN134" s="25">
        <v>0</v>
      </c>
      <c r="BO134" s="25"/>
      <c r="BP134" s="20">
        <v>0</v>
      </c>
      <c r="BQ134" s="20">
        <v>0</v>
      </c>
      <c r="BR134" s="46">
        <f t="shared" si="44"/>
        <v>0</v>
      </c>
      <c r="BS134" s="20">
        <v>0</v>
      </c>
      <c r="BT134" s="26">
        <v>0</v>
      </c>
      <c r="BU134" s="26">
        <v>6308.9475931656398</v>
      </c>
      <c r="BV134" s="26">
        <v>0</v>
      </c>
      <c r="BW134" s="46">
        <f t="shared" si="45"/>
        <v>6308.9475931656398</v>
      </c>
      <c r="BX134" s="27">
        <v>339639.23252814903</v>
      </c>
      <c r="BY134" s="27">
        <v>0</v>
      </c>
      <c r="BZ134" s="27">
        <v>0</v>
      </c>
      <c r="CA134" s="27">
        <v>0</v>
      </c>
      <c r="CB134" s="46">
        <f t="shared" si="46"/>
        <v>339639.23252814903</v>
      </c>
      <c r="CC134" s="21">
        <v>0</v>
      </c>
      <c r="CD134" s="21">
        <v>0</v>
      </c>
      <c r="CE134" s="46">
        <f t="shared" si="47"/>
        <v>0</v>
      </c>
      <c r="CF134" s="23">
        <f t="shared" si="48"/>
        <v>669806.67248942261</v>
      </c>
      <c r="CG134" s="23">
        <f t="shared" si="49"/>
        <v>3537042.4443908716</v>
      </c>
      <c r="CI134" s="51">
        <f t="shared" si="50"/>
        <v>2028859.0559999999</v>
      </c>
      <c r="CJ134" s="51">
        <f t="shared" si="51"/>
        <v>838376.71590144851</v>
      </c>
      <c r="CK134" s="51">
        <f t="shared" si="52"/>
        <v>669806.67248942261</v>
      </c>
      <c r="CL134" s="51">
        <f t="shared" si="53"/>
        <v>0</v>
      </c>
      <c r="CM134" s="29"/>
    </row>
    <row r="135" spans="1:91">
      <c r="A135" s="31">
        <v>777</v>
      </c>
      <c r="B135" s="31" t="s">
        <v>241</v>
      </c>
      <c r="C135" s="20">
        <v>0</v>
      </c>
      <c r="D135" s="20">
        <v>0</v>
      </c>
      <c r="E135" s="20">
        <v>5379.6360000000004</v>
      </c>
      <c r="F135" s="20">
        <v>642525.28300000005</v>
      </c>
      <c r="G135" s="20">
        <v>0</v>
      </c>
      <c r="H135" s="20">
        <v>364222.54242237948</v>
      </c>
      <c r="I135" s="20">
        <v>422433.04800000001</v>
      </c>
      <c r="J135" s="20">
        <v>0</v>
      </c>
      <c r="K135" s="20">
        <v>0</v>
      </c>
      <c r="L135" s="20">
        <v>0</v>
      </c>
      <c r="M135" s="20">
        <v>377718.864</v>
      </c>
      <c r="N135" s="20">
        <v>1583382.6839999999</v>
      </c>
      <c r="O135" s="20">
        <v>1368434.2560000001</v>
      </c>
      <c r="P135" s="20">
        <v>392066.02799999999</v>
      </c>
      <c r="Q135" s="20">
        <v>15000</v>
      </c>
      <c r="R135" s="20">
        <v>0</v>
      </c>
      <c r="S135" s="20">
        <v>95290.88271465154</v>
      </c>
      <c r="T135" s="20">
        <v>24642.174834922433</v>
      </c>
      <c r="U135" s="20">
        <v>0</v>
      </c>
      <c r="V135" s="20">
        <v>0</v>
      </c>
      <c r="W135" s="20">
        <v>199608.0000003204</v>
      </c>
      <c r="X135" s="20">
        <v>2810.9446956887077</v>
      </c>
      <c r="Y135" s="20">
        <v>5212.4321968888771</v>
      </c>
      <c r="Z135" s="20">
        <v>0</v>
      </c>
      <c r="AA135" s="46">
        <f t="shared" si="36"/>
        <v>5212.4321968888771</v>
      </c>
      <c r="AB135" s="20">
        <v>0</v>
      </c>
      <c r="AC135" s="20">
        <v>8696.1464986983483</v>
      </c>
      <c r="AD135" s="20">
        <v>3809.6439190729566</v>
      </c>
      <c r="AE135" s="20">
        <v>0</v>
      </c>
      <c r="AF135" s="45">
        <f t="shared" si="37"/>
        <v>12505.790417771304</v>
      </c>
      <c r="AG135" s="20">
        <v>0</v>
      </c>
      <c r="AH135" s="22">
        <v>0</v>
      </c>
      <c r="AI135" s="20">
        <v>712.06554375816665</v>
      </c>
      <c r="AJ135" s="20">
        <v>0</v>
      </c>
      <c r="AK135" s="20">
        <v>0</v>
      </c>
      <c r="AL135" s="20">
        <v>0</v>
      </c>
      <c r="AM135" s="45">
        <f t="shared" si="38"/>
        <v>0</v>
      </c>
      <c r="AN135" s="20">
        <v>2564.0230591640661</v>
      </c>
      <c r="AO135" s="20">
        <v>0</v>
      </c>
      <c r="AP135" s="20">
        <v>8112</v>
      </c>
      <c r="AQ135" s="20">
        <v>79865.664739679123</v>
      </c>
      <c r="AR135" s="20">
        <v>5353.1249530754985</v>
      </c>
      <c r="AS135" s="20">
        <v>8042.035258031493</v>
      </c>
      <c r="AT135" s="20">
        <v>8391.6622522698872</v>
      </c>
      <c r="AU135" s="46">
        <f t="shared" si="39"/>
        <v>16433.697510301379</v>
      </c>
      <c r="AV135" s="20">
        <v>0</v>
      </c>
      <c r="AW135" s="20">
        <v>0</v>
      </c>
      <c r="AX135" s="20">
        <v>0</v>
      </c>
      <c r="AY135" s="20">
        <v>0</v>
      </c>
      <c r="AZ135" s="45">
        <f t="shared" si="40"/>
        <v>0</v>
      </c>
      <c r="BA135" s="20">
        <v>0</v>
      </c>
      <c r="BB135" s="20">
        <v>0</v>
      </c>
      <c r="BC135" s="20">
        <v>0</v>
      </c>
      <c r="BD135" s="20">
        <v>0</v>
      </c>
      <c r="BE135" s="20">
        <v>0</v>
      </c>
      <c r="BF135" s="20">
        <v>0</v>
      </c>
      <c r="BG135" s="23">
        <f t="shared" si="41"/>
        <v>5624273.1420886014</v>
      </c>
      <c r="BH135" s="24">
        <v>139802.00043378642</v>
      </c>
      <c r="BI135" s="24">
        <v>0</v>
      </c>
      <c r="BJ135" s="46">
        <f t="shared" si="42"/>
        <v>139802.00043378642</v>
      </c>
      <c r="BK135" s="20">
        <v>0</v>
      </c>
      <c r="BL135" s="20">
        <v>0</v>
      </c>
      <c r="BM135" s="46">
        <f t="shared" si="43"/>
        <v>0</v>
      </c>
      <c r="BN135" s="25">
        <v>0</v>
      </c>
      <c r="BO135" s="25"/>
      <c r="BP135" s="20">
        <v>0</v>
      </c>
      <c r="BQ135" s="20">
        <v>0</v>
      </c>
      <c r="BR135" s="46">
        <f t="shared" si="44"/>
        <v>0</v>
      </c>
      <c r="BS135" s="20">
        <v>0</v>
      </c>
      <c r="BT135" s="26">
        <v>0</v>
      </c>
      <c r="BU135" s="26">
        <v>12380.063684324587</v>
      </c>
      <c r="BV135" s="26">
        <v>0</v>
      </c>
      <c r="BW135" s="46">
        <f t="shared" si="45"/>
        <v>12380.063684324587</v>
      </c>
      <c r="BX135" s="27">
        <v>140285.48095727849</v>
      </c>
      <c r="BY135" s="27">
        <v>0</v>
      </c>
      <c r="BZ135" s="27">
        <v>0</v>
      </c>
      <c r="CA135" s="27">
        <v>0</v>
      </c>
      <c r="CB135" s="46">
        <f t="shared" si="46"/>
        <v>140285.48095727849</v>
      </c>
      <c r="CC135" s="21">
        <v>0</v>
      </c>
      <c r="CD135" s="21">
        <v>0</v>
      </c>
      <c r="CE135" s="46">
        <f t="shared" si="47"/>
        <v>0</v>
      </c>
      <c r="CF135" s="23">
        <f t="shared" si="48"/>
        <v>292467.5450753895</v>
      </c>
      <c r="CG135" s="23">
        <f t="shared" si="49"/>
        <v>5916740.6871639909</v>
      </c>
      <c r="CI135" s="51">
        <f t="shared" si="50"/>
        <v>4167146.88</v>
      </c>
      <c r="CJ135" s="51">
        <f t="shared" si="51"/>
        <v>1457126.2620886012</v>
      </c>
      <c r="CK135" s="51">
        <f t="shared" si="52"/>
        <v>292467.5450753895</v>
      </c>
      <c r="CL135" s="51">
        <f t="shared" si="53"/>
        <v>0</v>
      </c>
      <c r="CM135" s="29"/>
    </row>
    <row r="136" spans="1:91">
      <c r="A136" s="31">
        <v>778</v>
      </c>
      <c r="B136" s="31" t="s">
        <v>242</v>
      </c>
      <c r="C136" s="20">
        <v>0</v>
      </c>
      <c r="D136" s="20">
        <v>0</v>
      </c>
      <c r="E136" s="20">
        <v>2151.9960000000001</v>
      </c>
      <c r="F136" s="20">
        <v>406572.89199999999</v>
      </c>
      <c r="G136" s="20">
        <v>0</v>
      </c>
      <c r="H136" s="20">
        <v>171962.01929889439</v>
      </c>
      <c r="I136" s="20">
        <v>445269.228</v>
      </c>
      <c r="J136" s="20">
        <v>0</v>
      </c>
      <c r="K136" s="20">
        <v>0</v>
      </c>
      <c r="L136" s="20">
        <v>0</v>
      </c>
      <c r="M136" s="20">
        <v>0</v>
      </c>
      <c r="N136" s="20">
        <v>1114925.0160000001</v>
      </c>
      <c r="O136" s="20">
        <v>1387691.5560000001</v>
      </c>
      <c r="P136" s="20">
        <v>470739.67200000002</v>
      </c>
      <c r="Q136" s="20">
        <v>15000</v>
      </c>
      <c r="R136" s="20">
        <v>0</v>
      </c>
      <c r="S136" s="20">
        <v>62243.021323210036</v>
      </c>
      <c r="T136" s="20">
        <v>22670.811139069498</v>
      </c>
      <c r="U136" s="20">
        <v>0</v>
      </c>
      <c r="V136" s="20">
        <v>0</v>
      </c>
      <c r="W136" s="20">
        <v>187605.00000030114</v>
      </c>
      <c r="X136" s="20">
        <v>2587.2428952059477</v>
      </c>
      <c r="Y136" s="20">
        <v>5212.4321968888771</v>
      </c>
      <c r="Z136" s="20">
        <v>0</v>
      </c>
      <c r="AA136" s="46">
        <f t="shared" si="36"/>
        <v>5212.4321968888771</v>
      </c>
      <c r="AB136" s="20">
        <v>0</v>
      </c>
      <c r="AC136" s="20">
        <v>8352.1917990008114</v>
      </c>
      <c r="AD136" s="20">
        <v>3470.1034628275961</v>
      </c>
      <c r="AE136" s="20">
        <v>0</v>
      </c>
      <c r="AF136" s="45">
        <f t="shared" si="37"/>
        <v>11822.295261828407</v>
      </c>
      <c r="AG136" s="20">
        <v>0</v>
      </c>
      <c r="AH136" s="22">
        <v>0</v>
      </c>
      <c r="AI136" s="20">
        <v>655.3976397454162</v>
      </c>
      <c r="AJ136" s="20">
        <v>0</v>
      </c>
      <c r="AK136" s="20">
        <v>0</v>
      </c>
      <c r="AL136" s="20">
        <v>0</v>
      </c>
      <c r="AM136" s="45">
        <f t="shared" si="38"/>
        <v>0</v>
      </c>
      <c r="AN136" s="20">
        <v>2359.9718817453004</v>
      </c>
      <c r="AO136" s="20">
        <v>0</v>
      </c>
      <c r="AP136" s="20">
        <v>38937.599999999999</v>
      </c>
      <c r="AQ136" s="20">
        <v>88349.119264379478</v>
      </c>
      <c r="AR136" s="20">
        <v>4927.1102783475135</v>
      </c>
      <c r="AS136" s="20">
        <v>5630.4367844781355</v>
      </c>
      <c r="AT136" s="20">
        <v>5401.594335830815</v>
      </c>
      <c r="AU136" s="46">
        <f t="shared" si="39"/>
        <v>11032.031120308951</v>
      </c>
      <c r="AV136" s="20">
        <v>0</v>
      </c>
      <c r="AW136" s="20">
        <v>0</v>
      </c>
      <c r="AX136" s="20">
        <v>0</v>
      </c>
      <c r="AY136" s="20">
        <v>0</v>
      </c>
      <c r="AZ136" s="45">
        <f t="shared" si="40"/>
        <v>0</v>
      </c>
      <c r="BA136" s="20">
        <v>0</v>
      </c>
      <c r="BB136" s="20">
        <v>0</v>
      </c>
      <c r="BC136" s="20">
        <v>0</v>
      </c>
      <c r="BD136" s="20">
        <v>0</v>
      </c>
      <c r="BE136" s="20">
        <v>0</v>
      </c>
      <c r="BF136" s="20">
        <v>0</v>
      </c>
      <c r="BG136" s="23">
        <f t="shared" si="41"/>
        <v>4452714.4122999245</v>
      </c>
      <c r="BH136" s="24">
        <v>74428.000230939884</v>
      </c>
      <c r="BI136" s="24">
        <v>0</v>
      </c>
      <c r="BJ136" s="46">
        <f t="shared" si="42"/>
        <v>74428.000230939884</v>
      </c>
      <c r="BK136" s="20">
        <v>0</v>
      </c>
      <c r="BL136" s="20">
        <v>0</v>
      </c>
      <c r="BM136" s="46">
        <f t="shared" si="43"/>
        <v>0</v>
      </c>
      <c r="BN136" s="25">
        <v>0</v>
      </c>
      <c r="BO136" s="25"/>
      <c r="BP136" s="20">
        <v>0</v>
      </c>
      <c r="BQ136" s="20">
        <v>0</v>
      </c>
      <c r="BR136" s="46">
        <f t="shared" si="44"/>
        <v>0</v>
      </c>
      <c r="BS136" s="20">
        <v>0</v>
      </c>
      <c r="BT136" s="26">
        <v>0</v>
      </c>
      <c r="BU136" s="26">
        <v>3954.8449600434074</v>
      </c>
      <c r="BV136" s="26">
        <v>0</v>
      </c>
      <c r="BW136" s="46">
        <f t="shared" si="45"/>
        <v>3954.8449600434074</v>
      </c>
      <c r="BX136" s="27">
        <v>206736.92414756902</v>
      </c>
      <c r="BY136" s="27">
        <v>0</v>
      </c>
      <c r="BZ136" s="27">
        <v>0</v>
      </c>
      <c r="CA136" s="27">
        <v>0</v>
      </c>
      <c r="CB136" s="46">
        <f t="shared" si="46"/>
        <v>206736.92414756902</v>
      </c>
      <c r="CC136" s="21">
        <v>0</v>
      </c>
      <c r="CD136" s="21">
        <v>0</v>
      </c>
      <c r="CE136" s="46">
        <f t="shared" si="47"/>
        <v>0</v>
      </c>
      <c r="CF136" s="23">
        <f t="shared" si="48"/>
        <v>285119.76933855232</v>
      </c>
      <c r="CG136" s="23">
        <f t="shared" si="49"/>
        <v>4737834.1816384764</v>
      </c>
      <c r="CI136" s="51">
        <f t="shared" si="50"/>
        <v>3472563.0720000002</v>
      </c>
      <c r="CJ136" s="51">
        <f t="shared" si="51"/>
        <v>980151.34029992495</v>
      </c>
      <c r="CK136" s="51">
        <f t="shared" si="52"/>
        <v>285119.76933855232</v>
      </c>
      <c r="CL136" s="51">
        <f t="shared" si="53"/>
        <v>0</v>
      </c>
      <c r="CM136" s="29"/>
    </row>
    <row r="137" spans="1:91" s="38" customFormat="1">
      <c r="A137" s="32"/>
      <c r="B137" s="33" t="s">
        <v>54</v>
      </c>
      <c r="C137" s="34">
        <f t="shared" ref="C137:CD137" si="54">SUM(C4:C136)</f>
        <v>1337144.0000000002</v>
      </c>
      <c r="D137" s="34">
        <f t="shared" si="54"/>
        <v>200000</v>
      </c>
      <c r="E137" s="34">
        <f t="shared" si="54"/>
        <v>51880361.050000004</v>
      </c>
      <c r="F137" s="34">
        <f t="shared" si="54"/>
        <v>76050414.963973552</v>
      </c>
      <c r="G137" s="34">
        <f>SUM(G4:G136)</f>
        <v>66650153.190100111</v>
      </c>
      <c r="H137" s="34">
        <f t="shared" si="54"/>
        <v>21571144.548000004</v>
      </c>
      <c r="I137" s="34">
        <f t="shared" si="54"/>
        <v>27960638.894000001</v>
      </c>
      <c r="J137" s="34">
        <f t="shared" si="54"/>
        <v>135392096.33400005</v>
      </c>
      <c r="K137" s="34">
        <f>SUM(K4:K136)</f>
        <v>600000</v>
      </c>
      <c r="L137" s="34">
        <f t="shared" si="54"/>
        <v>2994159.000240088</v>
      </c>
      <c r="M137" s="34">
        <f t="shared" si="54"/>
        <v>28548375.978000004</v>
      </c>
      <c r="N137" s="34">
        <f t="shared" si="54"/>
        <v>779452698.18999982</v>
      </c>
      <c r="O137" s="34">
        <f t="shared" si="54"/>
        <v>189530515.11599997</v>
      </c>
      <c r="P137" s="34">
        <f>SUM(P4:P136)</f>
        <v>244516773.68599993</v>
      </c>
      <c r="Q137" s="34">
        <f>SUM(Q4:Q136)</f>
        <v>16282016.801000001</v>
      </c>
      <c r="R137" s="34">
        <f t="shared" si="54"/>
        <v>2701296</v>
      </c>
      <c r="S137" s="34">
        <f t="shared" si="54"/>
        <v>67841607.863611475</v>
      </c>
      <c r="T137" s="34">
        <f t="shared" si="54"/>
        <v>20538899.317025311</v>
      </c>
      <c r="U137" s="34">
        <f t="shared" si="54"/>
        <v>5943067.0003299974</v>
      </c>
      <c r="V137" s="34">
        <f t="shared" si="54"/>
        <v>17194707.120553639</v>
      </c>
      <c r="W137" s="34">
        <f>SUM(W4:W136)</f>
        <v>127052544.45120397</v>
      </c>
      <c r="X137" s="34">
        <f t="shared" si="54"/>
        <v>1575310.526278906</v>
      </c>
      <c r="Y137" s="34">
        <f t="shared" si="54"/>
        <v>3236052.6844033492</v>
      </c>
      <c r="Z137" s="34">
        <f t="shared" si="54"/>
        <v>1297162.4482309176</v>
      </c>
      <c r="AA137" s="47">
        <f t="shared" si="36"/>
        <v>4533215.1326342672</v>
      </c>
      <c r="AB137" s="34">
        <f>SUM(AB4:AB136)</f>
        <v>2503910</v>
      </c>
      <c r="AC137" s="34">
        <f t="shared" si="54"/>
        <v>3820955.119136991</v>
      </c>
      <c r="AD137" s="34">
        <f t="shared" si="54"/>
        <v>1380360.9800107686</v>
      </c>
      <c r="AE137" s="34">
        <f t="shared" si="54"/>
        <v>1477420.8469902242</v>
      </c>
      <c r="AF137" s="48">
        <f t="shared" si="37"/>
        <v>6678736.9461379834</v>
      </c>
      <c r="AG137" s="34">
        <f t="shared" si="54"/>
        <v>330000.00000000006</v>
      </c>
      <c r="AH137" s="34">
        <f t="shared" si="54"/>
        <v>4493638.9779977612</v>
      </c>
      <c r="AI137" s="34">
        <f t="shared" si="54"/>
        <v>799055.9999999993</v>
      </c>
      <c r="AJ137" s="34">
        <f t="shared" si="54"/>
        <v>0</v>
      </c>
      <c r="AK137" s="34">
        <f t="shared" si="54"/>
        <v>1284999.8471674554</v>
      </c>
      <c r="AL137" s="34">
        <f t="shared" si="54"/>
        <v>2068215.1528325444</v>
      </c>
      <c r="AM137" s="48">
        <f t="shared" si="38"/>
        <v>3353215</v>
      </c>
      <c r="AN137" s="34">
        <f t="shared" si="54"/>
        <v>1436930.6236860603</v>
      </c>
      <c r="AO137" s="34">
        <f t="shared" si="54"/>
        <v>4028423.6929798312</v>
      </c>
      <c r="AP137" s="34">
        <f>SUM(AP4:AP136)</f>
        <v>15232786.420799999</v>
      </c>
      <c r="AQ137" s="34">
        <f t="shared" si="54"/>
        <v>15766795.897808211</v>
      </c>
      <c r="AR137" s="34">
        <f t="shared" si="54"/>
        <v>2999999.9999999953</v>
      </c>
      <c r="AS137" s="34">
        <f t="shared" si="54"/>
        <v>2191566.6543885344</v>
      </c>
      <c r="AT137" s="34">
        <f t="shared" si="54"/>
        <v>2500000.0000000005</v>
      </c>
      <c r="AU137" s="47">
        <f t="shared" si="39"/>
        <v>4691566.6543885348</v>
      </c>
      <c r="AV137" s="34">
        <f>SUM(AV4:AV136)</f>
        <v>10019928.266000004</v>
      </c>
      <c r="AW137" s="34">
        <f>SUM(AW4:AW136)</f>
        <v>41000</v>
      </c>
      <c r="AX137" s="34">
        <f>SUM(AX4:AX136)</f>
        <v>108000</v>
      </c>
      <c r="AY137" s="34">
        <f>SUM(AY4:AY136)</f>
        <v>4080746.5281581152</v>
      </c>
      <c r="AZ137" s="48">
        <f t="shared" si="40"/>
        <v>14249674.79415812</v>
      </c>
      <c r="BA137" s="34">
        <f t="shared" si="54"/>
        <v>2000000</v>
      </c>
      <c r="BB137" s="34">
        <f t="shared" si="54"/>
        <v>30443920.000000007</v>
      </c>
      <c r="BC137" s="34">
        <f t="shared" si="54"/>
        <v>1875575</v>
      </c>
      <c r="BD137" s="34">
        <f t="shared" si="54"/>
        <v>2909724.77</v>
      </c>
      <c r="BE137" s="34">
        <f>SUM(BE4:BE136)</f>
        <v>11121427.800000001</v>
      </c>
      <c r="BF137" s="34">
        <f t="shared" si="54"/>
        <v>11589928.999500001</v>
      </c>
      <c r="BG137" s="49">
        <f t="shared" si="41"/>
        <v>2026852450.7404077</v>
      </c>
      <c r="BH137" s="34">
        <f t="shared" si="54"/>
        <v>57476600.178341985</v>
      </c>
      <c r="BI137" s="34">
        <f t="shared" si="54"/>
        <v>12531606.131704902</v>
      </c>
      <c r="BJ137" s="47">
        <f t="shared" si="42"/>
        <v>70008206.310046881</v>
      </c>
      <c r="BK137" s="34">
        <f t="shared" si="54"/>
        <v>52942995.302943915</v>
      </c>
      <c r="BL137" s="34">
        <f t="shared" si="54"/>
        <v>7429438.6970560644</v>
      </c>
      <c r="BM137" s="47">
        <f t="shared" si="43"/>
        <v>60372433.999999978</v>
      </c>
      <c r="BN137" s="34">
        <f t="shared" si="54"/>
        <v>8858000</v>
      </c>
      <c r="BO137" s="34">
        <f t="shared" si="54"/>
        <v>6172455.1809999999</v>
      </c>
      <c r="BP137" s="34">
        <f t="shared" si="54"/>
        <v>7761260.6236932324</v>
      </c>
      <c r="BQ137" s="34">
        <f t="shared" si="54"/>
        <v>60658739.376306772</v>
      </c>
      <c r="BR137" s="47">
        <f t="shared" si="44"/>
        <v>68420000</v>
      </c>
      <c r="BS137" s="34">
        <f t="shared" si="54"/>
        <v>4678388.9999999991</v>
      </c>
      <c r="BT137" s="35">
        <f t="shared" si="54"/>
        <v>8200000</v>
      </c>
      <c r="BU137" s="34">
        <f t="shared" si="54"/>
        <v>3174694.4745521555</v>
      </c>
      <c r="BV137" s="34">
        <f t="shared" si="54"/>
        <v>14908904.492709119</v>
      </c>
      <c r="BW137" s="47">
        <f t="shared" si="45"/>
        <v>18083598.967261273</v>
      </c>
      <c r="BX137" s="34">
        <f t="shared" si="54"/>
        <v>27068725.811697353</v>
      </c>
      <c r="BY137" s="34">
        <f t="shared" si="54"/>
        <v>5440000</v>
      </c>
      <c r="BZ137" s="34">
        <f t="shared" si="54"/>
        <v>4538673.0930000003</v>
      </c>
      <c r="CA137" s="34">
        <f t="shared" si="54"/>
        <v>17151439.645755008</v>
      </c>
      <c r="CB137" s="47">
        <f t="shared" si="46"/>
        <v>54198838.550452359</v>
      </c>
      <c r="CC137" s="34">
        <f t="shared" si="54"/>
        <v>22640248.595499609</v>
      </c>
      <c r="CD137" s="34">
        <f t="shared" si="54"/>
        <v>12926108.404500412</v>
      </c>
      <c r="CE137" s="47">
        <f t="shared" si="47"/>
        <v>35566357.000000022</v>
      </c>
      <c r="CF137" s="49">
        <f t="shared" si="48"/>
        <v>334558279.00876051</v>
      </c>
      <c r="CG137" s="49">
        <f t="shared" si="49"/>
        <v>2361410729.7491684</v>
      </c>
      <c r="CH137" s="36"/>
      <c r="CI137" s="50">
        <f>SUM(CI4:CI136)</f>
        <v>1439617197.4198003</v>
      </c>
      <c r="CJ137" s="50">
        <f>SUM(CJ4:CJ136)</f>
        <v>587235253.3206079</v>
      </c>
      <c r="CK137" s="50">
        <f>SUM(CK4:CK136)</f>
        <v>261459890.00876051</v>
      </c>
      <c r="CL137" s="50">
        <f>SUM(CL4:CL136)</f>
        <v>73098389</v>
      </c>
      <c r="CM137" s="37"/>
    </row>
    <row r="138" spans="1:91" s="28" customForma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P138" s="39" t="s">
        <v>243</v>
      </c>
      <c r="Y138" s="40"/>
      <c r="Z138" s="40"/>
      <c r="AA138" s="40"/>
      <c r="AB138" s="30"/>
      <c r="AC138" s="40"/>
      <c r="AD138" s="40"/>
      <c r="AE138" s="40"/>
      <c r="AF138" s="40"/>
      <c r="AG138" s="40"/>
      <c r="AH138" s="40"/>
      <c r="AP138" s="30"/>
    </row>
    <row r="139" spans="1:91">
      <c r="B139" s="44" t="s">
        <v>249</v>
      </c>
      <c r="T139" s="28">
        <f>BU139+T137+U137</f>
        <v>28656660.791907463</v>
      </c>
      <c r="U139" s="28">
        <v>0</v>
      </c>
      <c r="BT139" s="28">
        <f>BT137+1000000</f>
        <v>9200000</v>
      </c>
      <c r="BU139" s="28">
        <f>BU137-1000000</f>
        <v>2174694.4745521555</v>
      </c>
    </row>
    <row r="140" spans="1:91">
      <c r="B140" s="41"/>
      <c r="V140" s="28">
        <f>SUM(T137:V137)+BU139</f>
        <v>45851367.912461102</v>
      </c>
    </row>
    <row r="141" spans="1:91">
      <c r="B141" s="42"/>
    </row>
  </sheetData>
  <mergeCells count="69">
    <mergeCell ref="CF1:CF3"/>
    <mergeCell ref="BX3:CB3"/>
    <mergeCell ref="CC3:CE3"/>
    <mergeCell ref="CG1:CG3"/>
    <mergeCell ref="Y3:AA3"/>
    <mergeCell ref="AC3:AF3"/>
    <mergeCell ref="AK3:AM3"/>
    <mergeCell ref="AS3:AU3"/>
    <mergeCell ref="AV3:AZ3"/>
    <mergeCell ref="BH3:BJ3"/>
    <mergeCell ref="BK3:BM3"/>
    <mergeCell ref="BP3:BR3"/>
    <mergeCell ref="BU3:BW3"/>
    <mergeCell ref="BS1:BS2"/>
    <mergeCell ref="BT1:BT2"/>
    <mergeCell ref="BU1:BW1"/>
    <mergeCell ref="BX1:CB1"/>
    <mergeCell ref="CC1:CE1"/>
    <mergeCell ref="BG1:BG3"/>
    <mergeCell ref="BH1:BJ1"/>
    <mergeCell ref="BK1:BM1"/>
    <mergeCell ref="BN1:BN2"/>
    <mergeCell ref="BP1:BR1"/>
    <mergeCell ref="BO1:BO2"/>
    <mergeCell ref="BB1:BB2"/>
    <mergeCell ref="BC1:BC2"/>
    <mergeCell ref="BD1:BD2"/>
    <mergeCell ref="BE1:BE2"/>
    <mergeCell ref="BF1:BF2"/>
    <mergeCell ref="AQ1:AQ2"/>
    <mergeCell ref="AR1:AR2"/>
    <mergeCell ref="AS1:AU1"/>
    <mergeCell ref="AV1:AZ1"/>
    <mergeCell ref="BA1:BA2"/>
    <mergeCell ref="AJ1:AJ2"/>
    <mergeCell ref="AK1:AM1"/>
    <mergeCell ref="AN1:AN2"/>
    <mergeCell ref="AO1:AO2"/>
    <mergeCell ref="AP1:AP2"/>
    <mergeCell ref="AB1:AB2"/>
    <mergeCell ref="AC1:AF1"/>
    <mergeCell ref="AG1:AG2"/>
    <mergeCell ref="AH1:AH2"/>
    <mergeCell ref="AI1:AI2"/>
    <mergeCell ref="U1:U2"/>
    <mergeCell ref="V1:V2"/>
    <mergeCell ref="W1:W2"/>
    <mergeCell ref="X1:X2"/>
    <mergeCell ref="Y1:AA1"/>
    <mergeCell ref="P1:P2"/>
    <mergeCell ref="Q1:Q2"/>
    <mergeCell ref="R1:R2"/>
    <mergeCell ref="S1:S2"/>
    <mergeCell ref="T1:T2"/>
    <mergeCell ref="K1:K2"/>
    <mergeCell ref="L1:L2"/>
    <mergeCell ref="M1:M2"/>
    <mergeCell ref="N1:N2"/>
    <mergeCell ref="O1:O2"/>
    <mergeCell ref="H1:H2"/>
    <mergeCell ref="E1:E2"/>
    <mergeCell ref="F1:F2"/>
    <mergeCell ref="I1:I2"/>
    <mergeCell ref="J1:J2"/>
    <mergeCell ref="A1:A3"/>
    <mergeCell ref="B1:B3"/>
    <mergeCell ref="C1:C2"/>
    <mergeCell ref="D1:D2"/>
    <mergeCell ref="G1:G2"/>
  </mergeCells>
  <pageMargins left="0.43307086614173229" right="0.51181102362204722" top="0.62992125984251968" bottom="0.55118110236220474" header="0.23622047244094491" footer="0.19685039370078741"/>
  <pageSetup paperSize="9" scale="62" orientation="landscape" r:id="rId1"/>
  <headerFooter alignWithMargins="0">
    <oddHeader xml:space="preserve">&amp;L&amp;"-,Bold"&amp;20Annex 1: Local Government Indicative Planning Figures for FY 2015/16 (Including the  grants under PRDP) - [in UShs. '000]&amp;C&amp;"Calibri,Bold"&amp;14 </oddHeader>
    <oddFooter>Page &amp;P of &amp;N</oddFooter>
  </headerFooter>
  <rowBreaks count="1" manualBreakCount="1">
    <brk id="1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AB635-4EBE-48B7-830C-C56DDA3F7E16}">
  <dimension ref="C2:I21"/>
  <sheetViews>
    <sheetView zoomScale="70" zoomScaleNormal="70" workbookViewId="0">
      <selection activeCell="C8" sqref="C8"/>
    </sheetView>
  </sheetViews>
  <sheetFormatPr defaultRowHeight="14.25"/>
  <cols>
    <col min="1" max="1" width="9.06640625" style="62"/>
    <col min="2" max="2" width="4.265625" style="62" customWidth="1"/>
    <col min="3" max="3" width="16.86328125" style="62" bestFit="1" customWidth="1"/>
    <col min="4" max="4" width="25.53125" style="62" bestFit="1" customWidth="1"/>
    <col min="5" max="5" width="29.265625" style="62" bestFit="1" customWidth="1"/>
    <col min="6" max="6" width="9.06640625" style="62" customWidth="1"/>
    <col min="7" max="7" width="26.265625" style="62" customWidth="1"/>
    <col min="8" max="8" width="19.265625" style="62" bestFit="1" customWidth="1"/>
    <col min="9" max="16384" width="9.06640625" style="62"/>
  </cols>
  <sheetData>
    <row r="2" spans="3:9" ht="28.5">
      <c r="C2" s="61" t="s">
        <v>250</v>
      </c>
    </row>
    <row r="3" spans="3:9" ht="28.5">
      <c r="C3" s="61" t="s">
        <v>251</v>
      </c>
    </row>
    <row r="4" spans="3:9" ht="28.5">
      <c r="C4" s="63" t="s">
        <v>252</v>
      </c>
    </row>
    <row r="5" spans="3:9" ht="28.5">
      <c r="C5" s="61" t="s">
        <v>253</v>
      </c>
      <c r="H5" s="64" t="str">
        <f>IF(SUM(H11:H11)=0,"IDENTICAL","VARIANCE")</f>
        <v>IDENTICAL</v>
      </c>
      <c r="I5" s="65"/>
    </row>
    <row r="6" spans="3:9">
      <c r="I6" s="65"/>
    </row>
    <row r="7" spans="3:9" ht="24.75" customHeight="1">
      <c r="G7" s="65"/>
      <c r="H7" s="65"/>
      <c r="I7" s="65"/>
    </row>
    <row r="8" spans="3:9" ht="24.75" customHeight="1">
      <c r="C8" s="76" t="s">
        <v>277</v>
      </c>
      <c r="G8" s="65"/>
      <c r="H8" s="65"/>
      <c r="I8" s="65"/>
    </row>
    <row r="9" spans="3:9" ht="24.75" customHeight="1">
      <c r="C9" s="77" t="s">
        <v>276</v>
      </c>
      <c r="G9" s="65"/>
      <c r="H9" s="65"/>
      <c r="I9" s="65"/>
    </row>
    <row r="10" spans="3:9" ht="24.75" customHeight="1">
      <c r="G10" s="65"/>
      <c r="H10" s="65"/>
      <c r="I10" s="65"/>
    </row>
    <row r="11" spans="3:9">
      <c r="H11" s="68"/>
    </row>
    <row r="13" spans="3:9">
      <c r="C13" s="66" t="s">
        <v>254</v>
      </c>
      <c r="D13" s="66" t="s">
        <v>255</v>
      </c>
      <c r="G13" s="66" t="s">
        <v>258</v>
      </c>
      <c r="H13" s="66" t="s">
        <v>256</v>
      </c>
    </row>
    <row r="14" spans="3:9">
      <c r="C14" s="67" t="s">
        <v>259</v>
      </c>
      <c r="D14" s="67">
        <f>'Approved LG IPFs'!CK137</f>
        <v>261459890.00876051</v>
      </c>
      <c r="G14" s="67">
        <v>261459890</v>
      </c>
      <c r="H14" s="68">
        <f>ROUND(D14,0)-G14</f>
        <v>0</v>
      </c>
    </row>
    <row r="15" spans="3:9">
      <c r="C15" s="67" t="s">
        <v>260</v>
      </c>
      <c r="D15" s="67">
        <f>'Approved LG IPFs'!CJ137</f>
        <v>587235253.3206079</v>
      </c>
      <c r="G15" s="67">
        <v>587235253</v>
      </c>
      <c r="H15" s="68">
        <f>ROUND(D15,0)-G15</f>
        <v>0</v>
      </c>
    </row>
    <row r="16" spans="3:9">
      <c r="C16" s="67" t="s">
        <v>261</v>
      </c>
      <c r="D16" s="67">
        <f>'Approved LG IPFs'!CI137</f>
        <v>1439617197.4198003</v>
      </c>
      <c r="G16" s="67">
        <v>1439617197</v>
      </c>
      <c r="H16" s="68">
        <f>ROUND(D16,0)-G16</f>
        <v>0</v>
      </c>
    </row>
    <row r="17" spans="3:8">
      <c r="C17" s="70" t="s">
        <v>262</v>
      </c>
      <c r="D17" s="70">
        <f>'Approved LG IPFs'!CL137</f>
        <v>73098389</v>
      </c>
      <c r="G17" s="70">
        <v>73098389</v>
      </c>
      <c r="H17" s="69">
        <f>ROUND(D17,0)-G17</f>
        <v>0</v>
      </c>
    </row>
    <row r="18" spans="3:8">
      <c r="C18" s="71" t="s">
        <v>257</v>
      </c>
      <c r="D18" s="70">
        <v>2361410729749.1704</v>
      </c>
      <c r="G18" s="71">
        <v>231410730</v>
      </c>
      <c r="H18" s="69">
        <f>SUM(H11:H17)</f>
        <v>0</v>
      </c>
    </row>
    <row r="21" spans="3:8">
      <c r="G21" s="62" t="s">
        <v>278</v>
      </c>
    </row>
  </sheetData>
  <hyperlinks>
    <hyperlink ref="C4" r:id="rId1" xr:uid="{28BCA0A3-C60B-4809-A35A-61710430F66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0CEBB-B739-4C2A-8B4F-DCA0C8934929}">
  <dimension ref="B2:D11"/>
  <sheetViews>
    <sheetView tabSelected="1" workbookViewId="0">
      <selection activeCell="F5" sqref="F5"/>
    </sheetView>
  </sheetViews>
  <sheetFormatPr defaultRowHeight="14.25"/>
  <cols>
    <col min="1" max="1" width="9.06640625" style="62"/>
    <col min="2" max="4" width="29.796875" style="75" customWidth="1"/>
    <col min="5" max="16384" width="9.06640625" style="62"/>
  </cols>
  <sheetData>
    <row r="2" spans="2:4">
      <c r="B2" s="72" t="s">
        <v>263</v>
      </c>
      <c r="C2" s="72" t="s">
        <v>264</v>
      </c>
      <c r="D2" s="72" t="s">
        <v>265</v>
      </c>
    </row>
    <row r="3" spans="2:4" ht="42.75">
      <c r="B3" s="73" t="s">
        <v>275</v>
      </c>
      <c r="C3" s="73" t="s">
        <v>266</v>
      </c>
      <c r="D3" s="74">
        <v>43122</v>
      </c>
    </row>
    <row r="4" spans="2:4" ht="42.75">
      <c r="B4" s="73" t="s">
        <v>273</v>
      </c>
      <c r="C4" s="73" t="s">
        <v>267</v>
      </c>
      <c r="D4" s="73" t="s">
        <v>274</v>
      </c>
    </row>
    <row r="5" spans="2:4" ht="57">
      <c r="B5" s="73" t="s">
        <v>268</v>
      </c>
      <c r="C5" s="73" t="s">
        <v>269</v>
      </c>
      <c r="D5" s="73" t="s">
        <v>270</v>
      </c>
    </row>
    <row r="6" spans="2:4">
      <c r="B6" s="73" t="s">
        <v>279</v>
      </c>
      <c r="C6" s="73" t="s">
        <v>271</v>
      </c>
      <c r="D6" s="73" t="s">
        <v>272</v>
      </c>
    </row>
    <row r="7" spans="2:4">
      <c r="B7" s="73"/>
    </row>
    <row r="10" spans="2:4" ht="18">
      <c r="B10" s="78" t="s">
        <v>277</v>
      </c>
    </row>
    <row r="11" spans="2:4" ht="18">
      <c r="B11" s="79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Approved LG IPFs</vt:lpstr>
      <vt:lpstr>ThisVsPublication</vt:lpstr>
      <vt:lpstr>Metadata</vt:lpstr>
      <vt:lpstr>'Approved LG IPFs'!Print_Area</vt:lpstr>
      <vt:lpstr>'Approved LG IPFs'!Print_Titles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eogwang</dc:creator>
  <cp:lastModifiedBy>Simon</cp:lastModifiedBy>
  <cp:lastPrinted>2015-06-04T19:05:08Z</cp:lastPrinted>
  <dcterms:created xsi:type="dcterms:W3CDTF">2015-04-07T07:07:29Z</dcterms:created>
  <dcterms:modified xsi:type="dcterms:W3CDTF">2019-01-22T10:57:01Z</dcterms:modified>
</cp:coreProperties>
</file>